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drawings/drawing4.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2_Work_in_progress/1_SF/SF2_1/"/>
    </mc:Choice>
  </mc:AlternateContent>
  <xr:revisionPtr revIDLastSave="0" documentId="13_ncr:1_{FC09FEF2-58D5-4C7B-AE29-C5380304E309}" xr6:coauthVersionLast="47" xr6:coauthVersionMax="47" xr10:uidLastSave="{00000000-0000-0000-0000-000000000000}"/>
  <bookViews>
    <workbookView xWindow="-110" yWindow="-110" windowWidth="19420" windowHeight="11500" tabRatio="818" xr2:uid="{00000000-000D-0000-FFFF-FFFF00000000}"/>
  </bookViews>
  <sheets>
    <sheet name="Chart SF2.1.A" sheetId="38" r:id="rId1"/>
    <sheet name="Chart SF2.1.B" sheetId="40" r:id="rId2"/>
    <sheet name="Chart SF2.1.C" sheetId="41" r:id="rId3"/>
    <sheet name="Chart SF2.1.D" sheetId="42" r:id="rId4"/>
    <sheet name="TotalFertilityRates" sheetId="8" r:id="rId5"/>
    <sheet name="Births-by-Birth-Order" sheetId="4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 localSheetId="0">'[1]Time series'!#REF!</definedName>
    <definedName name="\a" localSheetId="1">'[2]Time series'!#REF!</definedName>
    <definedName name="\a">'[1]Time series'!#REF!</definedName>
    <definedName name="\b" localSheetId="0">'[1]Time series'!#REF!</definedName>
    <definedName name="\b" localSheetId="1">'[2]Time series'!#REF!</definedName>
    <definedName name="\b">'[1]Time series'!#REF!</definedName>
    <definedName name="__" localSheetId="5">[3]EAT12_1!#REF!,[3]EAT12_1!#REF!,[3]EAT12_1!#REF!,[3]EAT12_1!#REF!,[3]EAT12_1!#REF!,[3]EAT12_1!#REF!,[3]EAT12_1!#REF!,[3]EAT12_1!#REF!,[3]EAT12_1!#REF!,[3]EAT12_1!#REF!</definedName>
    <definedName name="__" localSheetId="0">[3]EAT12_1!#REF!,[3]EAT12_1!#REF!,[3]EAT12_1!#REF!,[3]EAT12_1!#REF!,[3]EAT12_1!#REF!,[3]EAT12_1!#REF!,[3]EAT12_1!#REF!,[3]EAT12_1!#REF!,[3]EAT12_1!#REF!,[3]EAT12_1!#REF!</definedName>
    <definedName name="__" localSheetId="1">[3]EAT12_1!#REF!,[3]EAT12_1!#REF!,[3]EAT12_1!#REF!,[3]EAT12_1!#REF!,[3]EAT12_1!#REF!,[3]EAT12_1!#REF!,[3]EAT12_1!#REF!,[3]EAT12_1!#REF!,[3]EAT12_1!#REF!,[3]EAT12_1!#REF!</definedName>
    <definedName name="__" localSheetId="2">[3]EAT12_1!#REF!,[3]EAT12_1!#REF!,[3]EAT12_1!#REF!,[3]EAT12_1!#REF!,[3]EAT12_1!#REF!,[3]EAT12_1!#REF!,[3]EAT12_1!#REF!,[3]EAT12_1!#REF!,[3]EAT12_1!#REF!,[3]EAT12_1!#REF!</definedName>
    <definedName name="__" localSheetId="3">[3]EAT12_1!#REF!,[3]EAT12_1!#REF!,[3]EAT12_1!#REF!,[3]EAT12_1!#REF!,[3]EAT12_1!#REF!,[3]EAT12_1!#REF!,[3]EAT12_1!#REF!,[3]EAT12_1!#REF!,[3]EAT12_1!#REF!,[3]EAT12_1!#REF!</definedName>
    <definedName name="__">[3]EAT12_1!#REF!,[3]EAT12_1!#REF!,[3]EAT12_1!#REF!,[3]EAT12_1!#REF!,[3]EAT12_1!#REF!,[3]EAT12_1!#REF!,[3]EAT12_1!#REF!,[3]EAT12_1!#REF!,[3]EAT12_1!#REF!,[3]EAT12_1!#REF!</definedName>
    <definedName name="___aus2" localSheetId="5">#REF!</definedName>
    <definedName name="___aus2" localSheetId="0">#REF!</definedName>
    <definedName name="___aus2" localSheetId="1">#REF!</definedName>
    <definedName name="___aus2" localSheetId="2">#REF!</definedName>
    <definedName name="___aus2" localSheetId="3">#REF!</definedName>
    <definedName name="___aus2">#REF!</definedName>
    <definedName name="__aus2" localSheetId="5">#REF!</definedName>
    <definedName name="__aus2" localSheetId="0">#REF!</definedName>
    <definedName name="__aus2" localSheetId="1">#REF!</definedName>
    <definedName name="__aus2" localSheetId="2">#REF!</definedName>
    <definedName name="__aus2" localSheetId="3">#REF!</definedName>
    <definedName name="__aus2">#REF!</definedName>
    <definedName name="__TAB3">#N/A</definedName>
    <definedName name="_TAB3">#N/A</definedName>
    <definedName name="anberd" localSheetId="5">#REF!</definedName>
    <definedName name="anberd" localSheetId="0">#REF!</definedName>
    <definedName name="anberd" localSheetId="1">#REF!</definedName>
    <definedName name="anberd" localSheetId="2">#REF!</definedName>
    <definedName name="anberd" localSheetId="3">#REF!</definedName>
    <definedName name="anberd">#REF!</definedName>
    <definedName name="BEL">#N/A</definedName>
    <definedName name="Champ" localSheetId="5">#REF!</definedName>
    <definedName name="Champ" localSheetId="0">#REF!</definedName>
    <definedName name="Champ" localSheetId="1">#REF!</definedName>
    <definedName name="Champ" localSheetId="2">#REF!</definedName>
    <definedName name="Champ" localSheetId="3">#REF!</definedName>
    <definedName name="Champ">#REF!</definedName>
    <definedName name="chart_id" localSheetId="5">#REF!</definedName>
    <definedName name="chart_id" localSheetId="0">#REF!</definedName>
    <definedName name="chart_id" localSheetId="1">#REF!</definedName>
    <definedName name="chart_id" localSheetId="2">#REF!</definedName>
    <definedName name="chart_id" localSheetId="3">#REF!</definedName>
    <definedName name="chart_id">#REF!</definedName>
    <definedName name="chat">#REF!</definedName>
    <definedName name="CodePays" localSheetId="5">#REF!</definedName>
    <definedName name="CodePays" localSheetId="0">#REF!</definedName>
    <definedName name="CodePays" localSheetId="1">#REF!</definedName>
    <definedName name="CodePays" localSheetId="2">#REF!</definedName>
    <definedName name="CodePays" localSheetId="3">#REF!</definedName>
    <definedName name="CodePays">#REF!</definedName>
    <definedName name="Col" localSheetId="5">#REF!</definedName>
    <definedName name="Col" localSheetId="0">#REF!</definedName>
    <definedName name="Col" localSheetId="1">#REF!</definedName>
    <definedName name="Col" localSheetId="2">#REF!</definedName>
    <definedName name="Col" localSheetId="3">#REF!</definedName>
    <definedName name="Col">#REF!</definedName>
    <definedName name="Corresp" localSheetId="5">#REF!</definedName>
    <definedName name="Corresp" localSheetId="0">#REF!</definedName>
    <definedName name="Corresp" localSheetId="1">#REF!</definedName>
    <definedName name="Corresp" localSheetId="2">#REF!</definedName>
    <definedName name="Corresp" localSheetId="3">#REF!</definedName>
    <definedName name="Corresp">#REF!</definedName>
    <definedName name="Country_Mean" localSheetId="0">[4]!Country_Mean</definedName>
    <definedName name="Country_Mean" localSheetId="1">[5]!Country_Mean</definedName>
    <definedName name="Country_Mean">[4]!Country_Mean</definedName>
    <definedName name="DATE" localSheetId="5">[6]A11!#REF!</definedName>
    <definedName name="DATE" localSheetId="0">[6]A11!#REF!</definedName>
    <definedName name="DATE" localSheetId="1">[7]A11!#REF!</definedName>
    <definedName name="DATE" localSheetId="2">[6]A11!#REF!</definedName>
    <definedName name="DATE" localSheetId="3">[6]A11!#REF!</definedName>
    <definedName name="DATE">[6]A11!#REF!</definedName>
    <definedName name="FRA">#N/A</definedName>
    <definedName name="Full" localSheetId="5">#REF!</definedName>
    <definedName name="Full" localSheetId="0">#REF!</definedName>
    <definedName name="Full" localSheetId="1">#REF!</definedName>
    <definedName name="Full" localSheetId="2">#REF!</definedName>
    <definedName name="Full" localSheetId="3">#REF!</definedName>
    <definedName name="Full">#REF!</definedName>
    <definedName name="GER">#N/A</definedName>
    <definedName name="Glossary" localSheetId="5">#REF!</definedName>
    <definedName name="Glossary" localSheetId="0">#REF!</definedName>
    <definedName name="Glossary" localSheetId="1">#REF!</definedName>
    <definedName name="Glossary" localSheetId="2">#REF!</definedName>
    <definedName name="Glossary" localSheetId="3">#REF!</definedName>
    <definedName name="Glossary">#REF!</definedName>
    <definedName name="Graph" localSheetId="5">#REF!</definedName>
    <definedName name="Graph" localSheetId="0">#REF!</definedName>
    <definedName name="Graph" localSheetId="1">#REF!</definedName>
    <definedName name="Graph" localSheetId="2">#REF!</definedName>
    <definedName name="Graph" localSheetId="3">#REF!</definedName>
    <definedName name="Graph">#REF!</definedName>
    <definedName name="Introduction" localSheetId="5">#REF!</definedName>
    <definedName name="Introduction" localSheetId="0">#REF!</definedName>
    <definedName name="Introduction" localSheetId="1">#REF!</definedName>
    <definedName name="Introduction" localSheetId="2">#REF!</definedName>
    <definedName name="Introduction" localSheetId="3">#REF!</definedName>
    <definedName name="Introduction">#REF!</definedName>
    <definedName name="ITA">#N/A</definedName>
    <definedName name="Label" localSheetId="5">#REF!</definedName>
    <definedName name="Label" localSheetId="0">#REF!</definedName>
    <definedName name="Label" localSheetId="1">#REF!</definedName>
    <definedName name="Label" localSheetId="2">#REF!</definedName>
    <definedName name="Label" localSheetId="3">#REF!</definedName>
    <definedName name="Label">#REF!</definedName>
    <definedName name="Length" localSheetId="5">#REF!</definedName>
    <definedName name="Length" localSheetId="0">#REF!</definedName>
    <definedName name="Length" localSheetId="1">#REF!</definedName>
    <definedName name="Length" localSheetId="2">#REF!</definedName>
    <definedName name="Length" localSheetId="3">#REF!</definedName>
    <definedName name="Length">#REF!</definedName>
    <definedName name="LevelsUS" localSheetId="1">'[8]%US'!$A$3:$Q$42</definedName>
    <definedName name="LevelsUS">'[9]%US'!$A$3:$Q$42</definedName>
    <definedName name="NFBS79X89" localSheetId="1">'[10]NFBS79-89'!$A$3:$M$49</definedName>
    <definedName name="NFBS79X89">'[11]NFBS79-89'!$A$3:$M$49</definedName>
    <definedName name="NFBS79X89T" localSheetId="1">'[10]NFBS79-89'!$A$3:$M$3</definedName>
    <definedName name="NFBS79X89T">'[11]NFBS79-89'!$A$3:$M$3</definedName>
    <definedName name="NFBS90X97" localSheetId="1">'[10]NFBS90-97'!$A$3:$M$49</definedName>
    <definedName name="NFBS90X97">'[11]NFBS90-97'!$A$3:$M$49</definedName>
    <definedName name="NFBS90X97T" localSheetId="1">'[10]NFBS90-97'!$A$3:$M$3</definedName>
    <definedName name="NFBS90X97T">'[11]NFBS90-97'!$A$3:$M$3</definedName>
    <definedName name="NOR">#N/A</definedName>
    <definedName name="OrderTable" localSheetId="5">#REF!</definedName>
    <definedName name="OrderTable" localSheetId="0">#REF!</definedName>
    <definedName name="OrderTable" localSheetId="1">#REF!</definedName>
    <definedName name="OrderTable" localSheetId="2">#REF!</definedName>
    <definedName name="OrderTable" localSheetId="3">#REF!</definedName>
    <definedName name="OrderTable">#REF!</definedName>
    <definedName name="percent" localSheetId="5">#REF!</definedName>
    <definedName name="percent" localSheetId="0">#REF!</definedName>
    <definedName name="percent" localSheetId="1">#REF!</definedName>
    <definedName name="percent" localSheetId="2">#REF!</definedName>
    <definedName name="percent" localSheetId="3">#REF!</definedName>
    <definedName name="percent">#REF!</definedName>
    <definedName name="_xlnm.Print_Area" localSheetId="5">'Births-by-Birth-Order'!$A$1:$BF$36</definedName>
    <definedName name="_xlnm.Print_Area" localSheetId="0">'Chart SF2.1.A'!$A$1:$T$26</definedName>
    <definedName name="_xlnm.Print_Area" localSheetId="1">'Chart SF2.1.B'!$A$1:$R$41</definedName>
    <definedName name="_xlnm.Print_Area" localSheetId="2">'Chart SF2.1.C'!$A$1:$P$34</definedName>
    <definedName name="_xlnm.Print_Area" localSheetId="3">'Chart SF2.1.D'!$A$1:$O$31</definedName>
    <definedName name="_xlnm.Print_Area" localSheetId="4">TotalFertilityRates!$A$1:$BE$17</definedName>
    <definedName name="_xlnm.Print_Area">#REF!</definedName>
    <definedName name="PRINT_AREA_MI" localSheetId="5">#REF!</definedName>
    <definedName name="PRINT_AREA_MI" localSheetId="0">#REF!</definedName>
    <definedName name="PRINT_AREA_MI" localSheetId="1">#REF!</definedName>
    <definedName name="PRINT_AREA_MI" localSheetId="2">#REF!</definedName>
    <definedName name="PRINT_AREA_MI" localSheetId="3">#REF!</definedName>
    <definedName name="PRINT_AREA_MI">#REF!</definedName>
    <definedName name="_xlnm.Print_Titles" localSheetId="5">'Births-by-Birth-Order'!$1:$4</definedName>
    <definedName name="_xlnm.Print_Titles" localSheetId="0">#REF!</definedName>
    <definedName name="_xlnm.Print_Titles" localSheetId="1">#REF!</definedName>
    <definedName name="_xlnm.Print_Titles" localSheetId="2">#REF!</definedName>
    <definedName name="_xlnm.Print_Titles" localSheetId="3">#REF!</definedName>
    <definedName name="_xlnm.Print_Titles" localSheetId="4">TotalFertilityRates!$A:$B</definedName>
    <definedName name="_xlnm.Print_Titles">#REF!</definedName>
    <definedName name="PRINT_TITLES_MI" localSheetId="5">#REF!</definedName>
    <definedName name="PRINT_TITLES_MI" localSheetId="0">#REF!</definedName>
    <definedName name="PRINT_TITLES_MI" localSheetId="1">#REF!</definedName>
    <definedName name="PRINT_TITLES_MI" localSheetId="2">#REF!</definedName>
    <definedName name="PRINT_TITLES_MI" localSheetId="3">#REF!</definedName>
    <definedName name="PRINT_TITLES_MI">#REF!</definedName>
    <definedName name="Print1" localSheetId="5">#REF!</definedName>
    <definedName name="Print1" localSheetId="0">#REF!</definedName>
    <definedName name="Print1" localSheetId="1">#REF!</definedName>
    <definedName name="Print1" localSheetId="2">#REF!</definedName>
    <definedName name="Print1" localSheetId="3">#REF!</definedName>
    <definedName name="Print1">#REF!</definedName>
    <definedName name="Print2" localSheetId="5">#REF!</definedName>
    <definedName name="Print2" localSheetId="0">#REF!</definedName>
    <definedName name="Print2" localSheetId="1">#REF!</definedName>
    <definedName name="Print2" localSheetId="2">#REF!</definedName>
    <definedName name="Print2" localSheetId="3">#REF!</definedName>
    <definedName name="Print2">#REF!</definedName>
    <definedName name="_xlnm.Recorder" localSheetId="5">#REF!</definedName>
    <definedName name="_xlnm.Recorder" localSheetId="0">#REF!</definedName>
    <definedName name="_xlnm.Recorder" localSheetId="1">#REF!</definedName>
    <definedName name="_xlnm.Recorder" localSheetId="2">#REF!</definedName>
    <definedName name="_xlnm.Recorder" localSheetId="3">#REF!</definedName>
    <definedName name="_xlnm.Recorder">#REF!</definedName>
    <definedName name="Row" localSheetId="5">#REF!</definedName>
    <definedName name="Row" localSheetId="0">#REF!</definedName>
    <definedName name="Row" localSheetId="1">#REF!</definedName>
    <definedName name="Row" localSheetId="2">#REF!</definedName>
    <definedName name="Row" localSheetId="3">#REF!</definedName>
    <definedName name="Row">#REF!</definedName>
    <definedName name="scope" localSheetId="5">#REF!</definedName>
    <definedName name="scope" localSheetId="0">#REF!</definedName>
    <definedName name="scope" localSheetId="1">#REF!</definedName>
    <definedName name="scope" localSheetId="2">#REF!</definedName>
    <definedName name="scope" localSheetId="3">#REF!</definedName>
    <definedName name="scope">#REF!</definedName>
    <definedName name="series_id" localSheetId="5">#REF!</definedName>
    <definedName name="series_id" localSheetId="0">#REF!</definedName>
    <definedName name="series_id" localSheetId="1">#REF!</definedName>
    <definedName name="series_id" localSheetId="2">#REF!</definedName>
    <definedName name="series_id" localSheetId="3">#REF!</definedName>
    <definedName name="series_id">#REF!</definedName>
    <definedName name="SPA">#N/A</definedName>
    <definedName name="SWI">#N/A</definedName>
    <definedName name="TAB" localSheetId="5">#REF!</definedName>
    <definedName name="TAB" localSheetId="0">#REF!</definedName>
    <definedName name="TAB" localSheetId="1">#REF!</definedName>
    <definedName name="TAB" localSheetId="2">#REF!</definedName>
    <definedName name="TAB" localSheetId="3">#REF!</definedName>
    <definedName name="TAB">#REF!</definedName>
    <definedName name="TABACT">#N/A</definedName>
    <definedName name="table1" localSheetId="5">[12]Contents!#REF!</definedName>
    <definedName name="table1" localSheetId="0">[12]Contents!#REF!</definedName>
    <definedName name="table1" localSheetId="1">[12]Contents!#REF!</definedName>
    <definedName name="table1" localSheetId="2">[12]Contents!#REF!</definedName>
    <definedName name="table1" localSheetId="3">[12]Contents!#REF!</definedName>
    <definedName name="table1">[12]Contents!#REF!</definedName>
    <definedName name="TableOrder" localSheetId="5">#REF!</definedName>
    <definedName name="TableOrder" localSheetId="0">#REF!</definedName>
    <definedName name="TableOrder" localSheetId="1">#REF!</definedName>
    <definedName name="TableOrder" localSheetId="2">#REF!</definedName>
    <definedName name="TableOrder" localSheetId="3">#REF!</definedName>
    <definedName name="TableOrder">#REF!</definedName>
    <definedName name="toto" localSheetId="1">'[13]Fig15(data)'!$N$4:$O$19</definedName>
    <definedName name="toto">'[14]Fig15(data)'!$N$4:$O$19</definedName>
    <definedName name="toto1" localSheetId="1">'[15]OldFig5(data)'!$N$8:$O$27</definedName>
    <definedName name="toto1">'[16]OldFig5(data)'!$N$8:$O$27</definedName>
    <definedName name="TRANSP">#N/A</definedName>
    <definedName name="Wind" localSheetId="5">#REF!</definedName>
    <definedName name="Wind" localSheetId="0">#REF!</definedName>
    <definedName name="Wind" localSheetId="1">#REF!</definedName>
    <definedName name="Wind" localSheetId="2">#REF!</definedName>
    <definedName name="Wind" localSheetId="3">#REF!</definedName>
    <definedName name="Wi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6" i="43" l="1"/>
  <c r="AX26" i="43"/>
  <c r="BA26" i="43"/>
  <c r="BB26" i="43"/>
  <c r="BC26" i="43"/>
  <c r="BD26" i="43"/>
  <c r="BE26" i="43"/>
  <c r="BF26" i="43"/>
  <c r="BG26" i="43"/>
  <c r="BH26" i="43"/>
  <c r="AW27" i="43"/>
  <c r="AX27" i="43"/>
  <c r="BA27" i="43"/>
  <c r="BB27" i="43"/>
  <c r="BC27" i="43"/>
  <c r="BD27" i="43"/>
  <c r="BE27" i="43"/>
  <c r="BF27" i="43"/>
  <c r="BG27" i="43"/>
  <c r="BH27" i="43"/>
  <c r="AW28" i="43"/>
  <c r="AX28" i="43"/>
  <c r="BA28" i="43"/>
  <c r="BB28" i="43"/>
  <c r="BC28" i="43"/>
  <c r="BD28" i="43"/>
  <c r="BE28" i="43"/>
  <c r="BF28" i="43"/>
  <c r="BG28" i="43"/>
  <c r="BH28" i="43"/>
</calcChain>
</file>

<file path=xl/sharedStrings.xml><?xml version="1.0" encoding="utf-8"?>
<sst xmlns="http://schemas.openxmlformats.org/spreadsheetml/2006/main" count="1254" uniqueCount="129">
  <si>
    <t>.. Not available</t>
  </si>
  <si>
    <t>Korea</t>
  </si>
  <si>
    <t>Japan</t>
  </si>
  <si>
    <t>Note</t>
  </si>
  <si>
    <t>Country</t>
  </si>
  <si>
    <t>Year</t>
  </si>
  <si>
    <t>..</t>
  </si>
  <si>
    <t>Sources:</t>
  </si>
  <si>
    <t>China</t>
  </si>
  <si>
    <t>Children per woman</t>
  </si>
  <si>
    <t>Birth order</t>
  </si>
  <si>
    <t>First birth</t>
  </si>
  <si>
    <t>Second birth</t>
  </si>
  <si>
    <t>Third birth or higher</t>
  </si>
  <si>
    <t>Second Birth</t>
  </si>
  <si>
    <t>First births</t>
  </si>
  <si>
    <t>Third or higher births</t>
  </si>
  <si>
    <t>Proportion (%) of births that are first and third or higher births</t>
  </si>
  <si>
    <t>Proportion (%) of births by the rank of the birth</t>
  </si>
  <si>
    <t>Singapore</t>
  </si>
  <si>
    <t>Thailand</t>
  </si>
  <si>
    <t xml:space="preserve">Korea </t>
  </si>
  <si>
    <t xml:space="preserve">China </t>
  </si>
  <si>
    <t>Average number of children born per woman over a lifetime given current age-specific fertility rates and assuming no female mortality during reproductive years</t>
    <phoneticPr fontId="59" type="noConversion"/>
  </si>
  <si>
    <t>Viet Nam</t>
  </si>
  <si>
    <t>Australia</t>
  </si>
  <si>
    <t>New Zealand</t>
  </si>
  <si>
    <t>Australia: Australia Bureau of Statistics</t>
  </si>
  <si>
    <t>Korea: Statistics Korea, Vital Statistics</t>
  </si>
  <si>
    <t>New Zealand: Statistics New Zealand</t>
  </si>
  <si>
    <t>Average number of children born per woman over a lifetime given current age-specific fertility rates and assuming no female mortality during reproductive years</t>
  </si>
  <si>
    <t>Japan: Ministry of Health, Labour and Welfare, Vital Statistics of Japan</t>
  </si>
  <si>
    <t>OECD average: OECD Family Database Indicator SF2.1</t>
  </si>
  <si>
    <t>Malaysia</t>
  </si>
  <si>
    <t>Indonesia</t>
  </si>
  <si>
    <t>Mongolia</t>
  </si>
  <si>
    <t>Population replacement rate</t>
  </si>
  <si>
    <t>China, Indonesia, Malaysia, Mongolia, Thailand, Singapore, and Viet Nam: World Bank World Development Indicators</t>
  </si>
  <si>
    <t>Korea : STATISTICS KOREA, Vital Statistics (available on the website http://kosis.kr)</t>
  </si>
  <si>
    <t>China: World Bank World Development Indicators, retrieved on June 10, 2021; for 2020, Population Census Yearbook 2020, Table 6-4</t>
  </si>
  <si>
    <t>Mongolia:  World Bank Data for 1960-1990, NSO, 1990-2021,  https://1212.mn/mn/statistic/statcate/48171303/table-view/DT_NSO_0300_029V2</t>
  </si>
  <si>
    <t>Singapore: World Bank World Development Indicators, Singapore Department of Statistics, Births And Fertility Rates, Annual 2022.</t>
  </si>
  <si>
    <t>Thailand : World bank (1960-1991), Department of Health, Ministry of Public Health (1992-2018). World Bank (2019-2020)</t>
  </si>
  <si>
    <t>Vietnam: World Bank World Development Indicators (1960-2015); General Statsitical Office (2016-2022)</t>
  </si>
  <si>
    <t>Malaysia : Vital Statistics, Malaysia, Department of Statistics Malaysia (various years); 2015 Malaysia Economic Statistics, Time Series, DOSM, 2015</t>
  </si>
  <si>
    <t xml:space="preserve">                Historical Fertility Rate Data. Retrieved from: https://www.macrotrends.net/countries/MYS/malaysia/fertility-rate</t>
  </si>
  <si>
    <t>Indonesia: World Development Indicators, compiled from various sources (https://databank.worldbank.org/source/population-estimates-and-projections#). Updated for 2018, 2019, 2020, 2021</t>
  </si>
  <si>
    <t>Notes:</t>
  </si>
  <si>
    <t>1) Data in 2020 and before are from World Bank World Development Indicators. Data in 2021 are from Singapore Department of Statistics, Births And Fertility Rates, Annual.</t>
  </si>
  <si>
    <t>2) For Malaysia, total fertility rate data from 2016 to 2021 is derived from a different source (Macrotrends.net) other than DOSM and World Bank because these two data sources vary much from each other and they do not have 2021 data.</t>
  </si>
  <si>
    <t xml:space="preserve">Japan: Ministry of Health and Welfare, Vital Statistics of Japan (http://www.mhlw.go.jp/english/database/db-hw/vs01.html) </t>
  </si>
  <si>
    <t>Women born in 1970</t>
  </si>
  <si>
    <t>Women born in 1980</t>
  </si>
  <si>
    <t>.. Not available</t>
    <phoneticPr fontId="60" type="noConversion"/>
  </si>
  <si>
    <t>Women born in 1960</t>
  </si>
  <si>
    <t>First Birth (↘)</t>
  </si>
  <si>
    <t>2023 (↗)</t>
  </si>
  <si>
    <t xml:space="preserve">OECD </t>
  </si>
  <si>
    <t>Indonesia: Indonesia Demographic and Health Survey (IDHS); year 2017, 2007, 1997; STAT Compiler DHS Program.</t>
    <phoneticPr fontId="60" type="noConversion"/>
  </si>
  <si>
    <t>Malaysia : 2015 Malaysia Economic Statistics, Time Series, DOSM, 2015;  Vital Statistics Malaysia, 2023 (DOSM, 2023)</t>
  </si>
  <si>
    <t>Vietnam: GOPFP reports (various years) *GOPFP is General Office of Population and Family Planning - an organization belonging to MOH. Its statistics are nationally recognized.</t>
    <phoneticPr fontId="60" type="noConversion"/>
  </si>
  <si>
    <t>Thailand : Population and Housing Census in Thailand,2010 ,National Statistical Office, Office of the Prime Minister</t>
    <phoneticPr fontId="60" type="noConversion"/>
  </si>
  <si>
    <t>Singapore: Myrskyla et al. (2012). New Cohort Fertility Forecasts for the Developed World. Germany: Max Plank Institute for Demographic Research, http://www.demogr.mpg.de/papers/working/wp-2012-014.pdf</t>
    <phoneticPr fontId="61" type="noConversion"/>
  </si>
  <si>
    <t>Mongolia: World population prospects database</t>
    <phoneticPr fontId="60" type="noConversion"/>
  </si>
  <si>
    <t>Number of children actually born to women in the given age cohort per woman in the cohort</t>
  </si>
  <si>
    <t>Japan: The Human Fertility Database, http://www.humanfertility.org</t>
    <phoneticPr fontId="61" type="noConversion"/>
  </si>
  <si>
    <t>China: Table 6-12 Average Number of Live Births and Average Number of Surviving Children for Women Aged 15-64 by Age Group in the China Population Census Yearbook 2020 and the China Population Census Yearbook 2010.</t>
  </si>
  <si>
    <t>Korea: STATISTICS KOREA, Population and Housing Census 2015</t>
    <phoneticPr fontId="61" type="noConversion"/>
  </si>
  <si>
    <t>Sources:</t>
    <phoneticPr fontId="61" type="noConversion"/>
  </si>
  <si>
    <t>For Indonesia, completed fertility of women aged 45-49.</t>
  </si>
  <si>
    <t xml:space="preserve">Note: Completed cohort fertility is defined as the average number of children born to women belonging to certain cohort over the whole of their reproductive lives. The Human Fertility Database calculates completed cohort fertility for a given cohort if data are available for that cohort at age 44 or above, and by using data for the highest available age up to age 50. See the Human Fertility Database webpage (www.humanfertility.org) for more detail. </t>
    <phoneticPr fontId="60" type="noConversion"/>
  </si>
  <si>
    <t>For Malaysia, Tabulated from Age Specific Fertility Rates, Women born in 1960 instead of 1965</t>
    <phoneticPr fontId="60" type="noConversion"/>
  </si>
  <si>
    <t>For Mongolia, Tabulated from Age Specific Fertility Rate</t>
  </si>
  <si>
    <t>For Japan, Women born in 1962 in Japan</t>
    <phoneticPr fontId="60" type="noConversion"/>
  </si>
  <si>
    <t>Notes:</t>
    <phoneticPr fontId="61" type="noConversion"/>
  </si>
  <si>
    <t>..</t>
    <phoneticPr fontId="60" type="noConversion"/>
  </si>
  <si>
    <t>Japan</t>
    <phoneticPr fontId="60" type="noConversion"/>
  </si>
  <si>
    <t xml:space="preserve">Thailand </t>
    <phoneticPr fontId="60" type="noConversion"/>
  </si>
  <si>
    <t>Vietnam</t>
  </si>
  <si>
    <t>Singapore</t>
    <phoneticPr fontId="60" type="noConversion"/>
  </si>
  <si>
    <t>Korea</t>
    <phoneticPr fontId="60" type="noConversion"/>
  </si>
  <si>
    <t>China</t>
    <phoneticPr fontId="60" type="noConversion"/>
  </si>
  <si>
    <t>Malaysia</t>
    <phoneticPr fontId="60" type="noConversion"/>
  </si>
  <si>
    <t>Indonesia</t>
    <phoneticPr fontId="60" type="noConversion"/>
  </si>
  <si>
    <t>Mongolia</t>
    <phoneticPr fontId="60" type="noConversion"/>
  </si>
  <si>
    <t>Women born in 1950↘</t>
  </si>
  <si>
    <t>Indonesia: Indonesia Demographic and Health Survey (STAT Compiler)</t>
    <phoneticPr fontId="60" type="noConversion"/>
  </si>
  <si>
    <t>Malaysia : Vital Statistics, Malaysia, Department of Statistics Malaysia (various years).</t>
    <phoneticPr fontId="60" type="noConversion"/>
  </si>
  <si>
    <t>Thailand :Public Health Statistics, Ministry of Public Health</t>
    <phoneticPr fontId="60" type="noConversion"/>
  </si>
  <si>
    <t>Singapore: Singapore Department of Statistics, Live Births by Birth Order</t>
  </si>
  <si>
    <t>Mongolia: MOH, Public Health Statistics, 2023</t>
  </si>
  <si>
    <t>China: 1) 1980 data, China Population Statistical Yearbook 1989, P.133; 2) 2022 data, China Population and Employment Statistical Yearbook 2023, table 2-40</t>
  </si>
  <si>
    <t>Korea : STATISTICS KOREA, Vital Statistics (available on the website https://kosis.kr/statHtml/statHtml.do?orgId=101&amp;tblId=DT_1B80A01&amp;vw_cd=MT_ZTITLE&amp;list_id=A21&amp;scrId=&amp;seqNo=&amp;lang_mode=ko&amp;obj_var_id=&amp;itm_id=&amp;conn_path=MT_ZTITLE&amp;path=%252FstatisticsList%252FstatisticsListIndex.do)</t>
    <phoneticPr fontId="60" type="noConversion"/>
  </si>
  <si>
    <t>Sources:</t>
    <phoneticPr fontId="60" type="noConversion"/>
  </si>
  <si>
    <t>Data for Korea refer to 1981</t>
    <phoneticPr fontId="60" type="noConversion"/>
  </si>
  <si>
    <t>Notes:</t>
    <phoneticPr fontId="60" type="noConversion"/>
  </si>
  <si>
    <t xml:space="preserve">Indonesia </t>
    <phoneticPr fontId="60" type="noConversion"/>
  </si>
  <si>
    <t>Vietnam</t>
    <phoneticPr fontId="60" type="noConversion"/>
  </si>
  <si>
    <t>Thailand</t>
    <phoneticPr fontId="60" type="noConversion"/>
  </si>
  <si>
    <t>Malaysia: Vital Statistics (2023), Department of Statistics Malaysia</t>
  </si>
  <si>
    <t>Singapore: Singapore Department of Statistics, Live-Births By Births Order</t>
  </si>
  <si>
    <t xml:space="preserve">China: Table 2-40 Age-specific fertility rate of women at childbearing ages by age of mother and birth order (2021.11.1-2022.10.31) in the China Populationn and Employment Statistics Yearbook 2023 by NBS </t>
  </si>
  <si>
    <t xml:space="preserve">Korea : STATISTICS KOREA, Vital Statistics </t>
    <phoneticPr fontId="60" type="noConversion"/>
  </si>
  <si>
    <t>Indonesia</t>
    <phoneticPr fontId="61" type="noConversion"/>
  </si>
  <si>
    <t xml:space="preserve">China </t>
    <phoneticPr fontId="60" type="noConversion"/>
  </si>
  <si>
    <t>Malaysia : Vital Statistics, Malaysia, Department of Statistics Malaysia (various years)</t>
    <phoneticPr fontId="60" type="noConversion"/>
  </si>
  <si>
    <t>Thailand : Public Health Statistics, Ministry of Public Health (The data 1980-1987 % of unknown was excluded and the report have no data for 2001-2002 )</t>
  </si>
  <si>
    <t>Japan: Statistics and Information Department, Ministry of Health, Labour and Welfare, Vital Statistics of Japan.http://www.ipss.go.jp/syoushika/tohkei/Popular/P_Detail2016.asp?fname=T04-15.htm</t>
    <phoneticPr fontId="60" type="noConversion"/>
  </si>
  <si>
    <t>China: China Population and Employment Statistics Yearbook 1989-2023 edited by NBS.</t>
  </si>
  <si>
    <t>Proportion (%) of births by the rank of the birth from the perspective of the mother</t>
    <phoneticPr fontId="60" type="noConversion"/>
  </si>
  <si>
    <t>Distribution of births by birth order, 1960-2024</t>
    <phoneticPr fontId="60" type="noConversion"/>
  </si>
  <si>
    <r>
      <t xml:space="preserve">Chart SF2.1.C. </t>
    </r>
    <r>
      <rPr>
        <b/>
        <sz val="12"/>
        <rFont val="Arial Narrow"/>
        <family val="2"/>
      </rPr>
      <t>Distribution of births by birth order, 1980 and 2023</t>
    </r>
    <r>
      <rPr>
        <sz val="12"/>
        <rFont val="Arial Narrow"/>
        <family val="2"/>
      </rPr>
      <t xml:space="preserve"> </t>
    </r>
    <r>
      <rPr>
        <b/>
        <sz val="12"/>
        <rFont val="Arial Narrow"/>
        <family val="2"/>
      </rPr>
      <t>or latest available year</t>
    </r>
  </si>
  <si>
    <t>2023 (↘)</t>
  </si>
  <si>
    <t>Japan: Human Fertility Database</t>
  </si>
  <si>
    <r>
      <t xml:space="preserve">Chart SF2.1.D. </t>
    </r>
    <r>
      <rPr>
        <b/>
        <sz val="12"/>
        <rFont val="Arial Narrow"/>
        <family val="2"/>
      </rPr>
      <t>Distribution of births by birth order, 2023 or latest available year</t>
    </r>
  </si>
  <si>
    <t>See OECD Family Database Indicator SF2.1 (http://www.oecd.org/els/family/database.htm) for more detail.</t>
  </si>
  <si>
    <t>See Chart SF 2.1.C for the detailed note</t>
  </si>
  <si>
    <t>Indonesia: Indonesia Demographic and Health Survey (STAT Compiler)</t>
  </si>
  <si>
    <t>Thailand : Public Health Statistics, Ministry of Public Health (2022)</t>
  </si>
  <si>
    <t>For China, the 1950 birth cohort corresponds to the 60-64 age group in the 2010 census, while the 1960, 1970, and 1980 cohorts correspond to the 60-64, 50-54, and 40-44 age groups, respectively, in the 2020 census. The cohort fertility rate for each group is calculated by dividing the total number of live births by the number of women in that age group.</t>
  </si>
  <si>
    <t>Average number of children born to women belonging to the given cohort over the whole of their reproductive lives</t>
  </si>
  <si>
    <r>
      <rPr>
        <sz val="10"/>
        <rFont val="Arial Narrow"/>
        <family val="2"/>
      </rPr>
      <t>Chart SF2.1.A.</t>
    </r>
    <r>
      <rPr>
        <b/>
        <sz val="10"/>
        <rFont val="Arial Narrow"/>
        <family val="2"/>
      </rPr>
      <t xml:space="preserve"> Total fertility rate, 1970, 1995, 2019, and 2023</t>
    </r>
  </si>
  <si>
    <r>
      <rPr>
        <sz val="12"/>
        <rFont val="Arial Narrow"/>
        <family val="2"/>
      </rPr>
      <t>Chart SF2.1.B.</t>
    </r>
    <r>
      <rPr>
        <b/>
        <sz val="12"/>
        <rFont val="Arial Narrow"/>
        <family val="2"/>
      </rPr>
      <t xml:space="preserve"> Completed cohort fertility</t>
    </r>
    <r>
      <rPr>
        <b/>
        <vertAlign val="superscript"/>
        <sz val="12"/>
        <rFont val="Arial Narrow"/>
        <family val="2"/>
      </rPr>
      <t xml:space="preserve"> </t>
    </r>
    <r>
      <rPr>
        <b/>
        <sz val="12"/>
        <rFont val="Arial Narrow"/>
        <family val="2"/>
      </rPr>
      <t xml:space="preserve">for women born in 1950, 1960, and 1970 </t>
    </r>
  </si>
  <si>
    <t>Data for China refer to 2022, not 2023</t>
  </si>
  <si>
    <t>Data for Japan refer to 2021, not 2023</t>
  </si>
  <si>
    <t>Data for Thailand refer to 2022, not 2023</t>
  </si>
  <si>
    <t>Data for Malaysia refer to 1991, 2022</t>
  </si>
  <si>
    <t>Data for Indonesia refer to 2017, not 2023</t>
  </si>
  <si>
    <t>Total fertility rate, 1960-2023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</si>
</sst>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quot;£&quot;#,##0.00"/>
    <numFmt numFmtId="43" formatCode="_-* #,##0.00_-;\-* #,##0.00_-;_-* &quot;-&quot;??_-;_-@_-"/>
    <numFmt numFmtId="164" formatCode="0.0"/>
    <numFmt numFmtId="165" formatCode="_ * #,##0.00_ ;_ * \-#,##0.00_ ;_ * &quot;-&quot;??_ ;_ @_ "/>
    <numFmt numFmtId="166" formatCode="#,##0.0,_)"/>
    <numFmt numFmtId="167" formatCode="&quot;On&quot;;&quot;On&quot;;&quot;Off&quot;"/>
    <numFmt numFmtId="168" formatCode="General_)"/>
    <numFmt numFmtId="169" formatCode="#,##0.0"/>
    <numFmt numFmtId="170" formatCode="#,##0.000"/>
    <numFmt numFmtId="171" formatCode="#,##0.00%;[Red]\(#,##0.00%\)"/>
    <numFmt numFmtId="172" formatCode="&quot;$&quot;#,##0\ ;\(&quot;$&quot;#,##0\)"/>
    <numFmt numFmtId="173" formatCode="&quot;$&quot;#,##0_);\(&quot;$&quot;#,##0.0\)"/>
    <numFmt numFmtId="174" formatCode="0.00_)"/>
    <numFmt numFmtId="175" formatCode="0.00_);[Red]\(0.00\)"/>
  </numFmts>
  <fonts count="79">
    <font>
      <sz val="10"/>
      <color theme="1"/>
      <name val="Arial"/>
      <family val="2"/>
    </font>
    <font>
      <sz val="10"/>
      <color theme="1"/>
      <name val="Arial Narrow"/>
      <family val="2"/>
    </font>
    <font>
      <u/>
      <sz val="10"/>
      <color theme="10"/>
      <name val="Arial"/>
      <family val="2"/>
    </font>
    <font>
      <sz val="10"/>
      <name val="Arial Narrow"/>
      <family val="2"/>
    </font>
    <font>
      <i/>
      <sz val="10"/>
      <color theme="1"/>
      <name val="Arial Narrow"/>
      <family val="2"/>
    </font>
    <font>
      <b/>
      <sz val="10"/>
      <color theme="1"/>
      <name val="Arial Narrow"/>
      <family val="2"/>
    </font>
    <font>
      <sz val="10"/>
      <name val="Arial"/>
      <family val="2"/>
    </font>
    <font>
      <sz val="8"/>
      <name val="Arial"/>
      <family val="2"/>
    </font>
    <font>
      <u/>
      <sz val="10"/>
      <color theme="10"/>
      <name val="Arial Narrow"/>
      <family val="2"/>
    </font>
    <font>
      <sz val="8"/>
      <name val="Arial Narrow"/>
      <family val="2"/>
    </font>
    <font>
      <sz val="8"/>
      <color theme="1"/>
      <name val="Arial Narrow"/>
      <family val="2"/>
    </font>
    <font>
      <u/>
      <sz val="10"/>
      <color indexed="12"/>
      <name val="Arial"/>
      <family val="2"/>
    </font>
    <font>
      <u/>
      <sz val="8"/>
      <color theme="10"/>
      <name val="Arial Narrow"/>
      <family val="2"/>
    </font>
    <font>
      <b/>
      <sz val="10"/>
      <name val="Arial Narrow"/>
      <family val="2"/>
    </font>
    <font>
      <sz val="10"/>
      <color rgb="FF000000"/>
      <name val="Arial Narrow"/>
      <family val="2"/>
    </font>
    <font>
      <b/>
      <sz val="10"/>
      <color rgb="FF000000"/>
      <name val="Arial Narrow"/>
      <family val="2"/>
    </font>
    <font>
      <b/>
      <sz val="11"/>
      <name val="Arial Narrow"/>
      <family val="2"/>
    </font>
    <font>
      <sz val="11"/>
      <name val="Arial Narrow"/>
      <family val="2"/>
    </font>
    <font>
      <sz val="7"/>
      <name val="Arial"/>
      <family val="2"/>
    </font>
    <font>
      <sz val="10"/>
      <name val="Arial CE"/>
      <charset val="238"/>
    </font>
    <font>
      <sz val="10"/>
      <name val="Times New Roman"/>
      <family val="1"/>
    </font>
    <font>
      <sz val="11"/>
      <name val="ＭＳ Ｐゴシック"/>
      <family val="3"/>
      <charset val="128"/>
    </font>
    <font>
      <sz val="10"/>
      <name val="Arial"/>
      <family val="2"/>
      <charset val="1"/>
    </font>
    <font>
      <sz val="10"/>
      <color indexed="8"/>
      <name val="Arial"/>
      <family val="2"/>
    </font>
    <font>
      <sz val="8"/>
      <color rgb="FF000000"/>
      <name val="Arial Narrow"/>
      <family val="2"/>
    </font>
    <font>
      <sz val="10"/>
      <color theme="1"/>
      <name val="Arial"/>
      <family val="2"/>
    </font>
    <font>
      <sz val="8"/>
      <color indexed="8"/>
      <name val="Arial"/>
      <family val="2"/>
    </font>
    <font>
      <b/>
      <sz val="8"/>
      <name val="Arial"/>
      <family val="2"/>
    </font>
    <font>
      <b/>
      <sz val="8"/>
      <color indexed="8"/>
      <name val="MS Sans Serif"/>
      <family val="2"/>
    </font>
    <font>
      <sz val="9"/>
      <color indexed="9"/>
      <name val="Times"/>
      <family val="1"/>
    </font>
    <font>
      <b/>
      <u/>
      <sz val="8.5"/>
      <color indexed="8"/>
      <name val="MS Sans Serif"/>
      <family val="2"/>
    </font>
    <font>
      <b/>
      <sz val="8.5"/>
      <color indexed="12"/>
      <name val="MS Sans Serif"/>
      <family val="2"/>
    </font>
    <font>
      <b/>
      <sz val="8"/>
      <color indexed="12"/>
      <name val="Arial"/>
      <family val="2"/>
    </font>
    <font>
      <sz val="9"/>
      <color indexed="8"/>
      <name val="Times"/>
      <family val="1"/>
    </font>
    <font>
      <sz val="9"/>
      <name val="Times"/>
      <family val="1"/>
    </font>
    <font>
      <sz val="9"/>
      <name val="Times New Roman"/>
      <family val="1"/>
    </font>
    <font>
      <sz val="12"/>
      <color indexed="24"/>
      <name val="Times New Roman"/>
      <family val="1"/>
    </font>
    <font>
      <sz val="10"/>
      <color indexed="8"/>
      <name val="MS Sans Serif"/>
      <family val="2"/>
    </font>
    <font>
      <sz val="8.5"/>
      <color indexed="8"/>
      <name val="MS Sans Serif"/>
      <family val="2"/>
    </font>
    <font>
      <sz val="10"/>
      <color indexed="8"/>
      <name val="Arial"/>
      <family val="2"/>
      <charset val="238"/>
    </font>
    <font>
      <b/>
      <sz val="12"/>
      <name val="Arial"/>
      <family val="2"/>
    </font>
    <font>
      <u/>
      <sz val="10"/>
      <color indexed="12"/>
      <name val="Times New Roman"/>
      <family val="1"/>
    </font>
    <font>
      <b/>
      <sz val="10"/>
      <name val="Arial"/>
      <family val="2"/>
    </font>
    <font>
      <b/>
      <sz val="8.5"/>
      <color indexed="8"/>
      <name val="MS Sans Serif"/>
      <family val="2"/>
    </font>
    <font>
      <sz val="8"/>
      <name val="Arial"/>
      <family val="2"/>
      <charset val="238"/>
    </font>
    <font>
      <b/>
      <i/>
      <sz val="16"/>
      <name val="Helv"/>
    </font>
    <font>
      <sz val="8"/>
      <name val="MS Sans Serif"/>
      <family val="2"/>
    </font>
    <font>
      <sz val="10"/>
      <color indexed="8"/>
      <name val="Times"/>
      <family val="1"/>
    </font>
    <font>
      <b/>
      <u/>
      <sz val="10"/>
      <color indexed="8"/>
      <name val="MS Sans Serif"/>
      <family val="2"/>
    </font>
    <font>
      <sz val="8"/>
      <color indexed="8"/>
      <name val="MS Sans Serif"/>
      <family val="2"/>
    </font>
    <font>
      <sz val="7.5"/>
      <color indexed="8"/>
      <name val="MS Sans Serif"/>
      <family val="2"/>
    </font>
    <font>
      <sz val="10"/>
      <name val="Courier"/>
      <family val="3"/>
    </font>
    <font>
      <b/>
      <sz val="14"/>
      <name val="Helv"/>
    </font>
    <font>
      <b/>
      <sz val="12"/>
      <name val="Helv"/>
    </font>
    <font>
      <i/>
      <sz val="8"/>
      <name val="Tms Rmn"/>
    </font>
    <font>
      <u/>
      <sz val="6"/>
      <color indexed="12"/>
      <name val="MS Sans Serif"/>
      <family val="2"/>
    </font>
    <font>
      <sz val="10"/>
      <name val="Arial"/>
      <family val="2"/>
    </font>
    <font>
      <sz val="10"/>
      <name val="Arial Tur"/>
      <charset val="162"/>
    </font>
    <font>
      <sz val="10"/>
      <name val="Times New Roman"/>
      <family val="1"/>
      <charset val="238"/>
    </font>
    <font>
      <sz val="8"/>
      <name val="돋움"/>
      <family val="3"/>
      <charset val="129"/>
    </font>
    <font>
      <b/>
      <i/>
      <sz val="9"/>
      <name val="Arial Narrow"/>
      <family val="2"/>
    </font>
    <font>
      <sz val="9"/>
      <color theme="1"/>
      <name val="Arial Unicode MS"/>
      <family val="3"/>
      <charset val="129"/>
    </font>
    <font>
      <sz val="11"/>
      <name val="Arial"/>
      <family val="2"/>
    </font>
    <font>
      <sz val="10"/>
      <color theme="0"/>
      <name val="Arial Narrow"/>
      <family val="2"/>
    </font>
    <font>
      <b/>
      <i/>
      <sz val="10"/>
      <name val="Arial Narrow"/>
      <family val="2"/>
    </font>
    <font>
      <sz val="10"/>
      <color rgb="FFFF0000"/>
      <name val="Arial"/>
      <family val="2"/>
    </font>
    <font>
      <sz val="10"/>
      <color rgb="FFFF0000"/>
      <name val="Arial Narrow"/>
      <family val="2"/>
    </font>
    <font>
      <sz val="10"/>
      <color theme="0" tint="-0.34998626667073579"/>
      <name val="Arial Narrow"/>
      <family val="2"/>
    </font>
    <font>
      <sz val="12"/>
      <name val="Arial Narrow"/>
      <family val="2"/>
    </font>
    <font>
      <b/>
      <sz val="12"/>
      <name val="Arial Narrow"/>
      <family val="2"/>
    </font>
    <font>
      <b/>
      <vertAlign val="superscript"/>
      <sz val="12"/>
      <name val="Arial Narrow"/>
      <family val="2"/>
    </font>
    <font>
      <sz val="9"/>
      <color rgb="FF000000"/>
      <name val="Dotum"/>
      <family val="3"/>
    </font>
    <font>
      <sz val="10"/>
      <name val="돋움"/>
      <family val="3"/>
      <charset val="129"/>
    </font>
    <font>
      <sz val="9"/>
      <name val="Arial Unicode MS"/>
      <family val="3"/>
      <charset val="129"/>
    </font>
    <font>
      <u/>
      <sz val="10"/>
      <name val="Arial Narrow"/>
      <family val="2"/>
    </font>
    <font>
      <u/>
      <sz val="8"/>
      <name val="Arial Narrow"/>
      <family val="2"/>
    </font>
    <font>
      <i/>
      <sz val="10"/>
      <name val="Arial Narrow"/>
      <family val="2"/>
    </font>
    <font>
      <sz val="10"/>
      <color theme="4"/>
      <name val="Arial Narrow"/>
      <family val="2"/>
    </font>
    <font>
      <sz val="11"/>
      <color indexed="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patternFill>
    </fill>
    <fill>
      <patternFill patternType="solid">
        <fgColor indexed="31"/>
        <bgColor indexed="64"/>
      </patternFill>
    </fill>
    <fill>
      <patternFill patternType="solid">
        <fgColor indexed="44"/>
        <bgColor indexed="8"/>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0"/>
        <bgColor theme="0"/>
      </patternFill>
    </fill>
    <fill>
      <patternFill patternType="solid">
        <fgColor rgb="FFDBE5F1"/>
        <bgColor rgb="FFDBE5F1"/>
      </patternFill>
    </fill>
  </fills>
  <borders count="19">
    <border>
      <left/>
      <right/>
      <top/>
      <bottom/>
      <diagonal/>
    </border>
    <border>
      <left/>
      <right/>
      <top/>
      <bottom style="thin">
        <color indexed="64"/>
      </bottom>
      <diagonal/>
    </border>
    <border>
      <left/>
      <right/>
      <top style="medium">
        <color theme="4"/>
      </top>
      <bottom/>
      <diagonal/>
    </border>
    <border>
      <left/>
      <right/>
      <top/>
      <bottom style="medium">
        <color theme="4"/>
      </bottom>
      <diagonal/>
    </border>
    <border>
      <left/>
      <right/>
      <top style="thin">
        <color indexed="64"/>
      </top>
      <bottom/>
      <diagonal/>
    </border>
    <border>
      <left/>
      <right/>
      <top style="thin">
        <color theme="0" tint="-0.34998626667073579"/>
      </top>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3"/>
      </top>
      <bottom/>
      <diagonal/>
    </border>
    <border>
      <left/>
      <right/>
      <top/>
      <bottom style="thin">
        <color theme="0" tint="-0.34998626667073579"/>
      </bottom>
      <diagonal/>
    </border>
  </borders>
  <cellStyleXfs count="118">
    <xf numFmtId="0" fontId="0" fillId="0" borderId="0"/>
    <xf numFmtId="0" fontId="2" fillId="0" borderId="0" applyNumberFormat="0" applyFill="0" applyBorder="0" applyAlignment="0" applyProtection="0"/>
    <xf numFmtId="0" fontId="6" fillId="0" borderId="0"/>
    <xf numFmtId="0" fontId="6" fillId="0" borderId="0"/>
    <xf numFmtId="0" fontId="6" fillId="0" borderId="0"/>
    <xf numFmtId="165" fontId="6" fillId="0" borderId="0" applyFont="0" applyFill="0" applyBorder="0" applyAlignment="0" applyProtection="0"/>
    <xf numFmtId="0" fontId="11" fillId="0" borderId="0" applyNumberFormat="0" applyFill="0" applyBorder="0" applyAlignment="0" applyProtection="0">
      <alignment vertical="top"/>
      <protection locked="0"/>
    </xf>
    <xf numFmtId="0" fontId="6" fillId="0" borderId="0"/>
    <xf numFmtId="166" fontId="18" fillId="0" borderId="0" applyFill="0" applyBorder="0" applyProtection="0"/>
    <xf numFmtId="0" fontId="6" fillId="0" borderId="0"/>
    <xf numFmtId="0" fontId="6" fillId="0" borderId="0"/>
    <xf numFmtId="0" fontId="19" fillId="0" borderId="0"/>
    <xf numFmtId="0" fontId="6" fillId="0" borderId="0"/>
    <xf numFmtId="0" fontId="7" fillId="0" borderId="0"/>
    <xf numFmtId="9" fontId="6" fillId="0" borderId="0" applyFont="0" applyFill="0" applyBorder="0" applyAlignment="0" applyProtection="0"/>
    <xf numFmtId="2" fontId="20" fillId="0" borderId="0" applyBorder="0">
      <alignment horizontal="right"/>
    </xf>
    <xf numFmtId="167" fontId="20" fillId="0" borderId="0" applyNumberFormat="0" applyBorder="0" applyAlignment="0"/>
    <xf numFmtId="0" fontId="21" fillId="0" borderId="0">
      <alignment vertical="center"/>
    </xf>
    <xf numFmtId="0" fontId="22" fillId="0" borderId="0" applyBorder="0">
      <protection locked="0"/>
    </xf>
    <xf numFmtId="0" fontId="11" fillId="0" borderId="0" applyNumberFormat="0" applyFill="0" applyBorder="0" applyAlignment="0" applyProtection="0"/>
    <xf numFmtId="0" fontId="23" fillId="0" borderId="0"/>
    <xf numFmtId="0" fontId="25" fillId="0" borderId="0"/>
    <xf numFmtId="0" fontId="20" fillId="0" borderId="7">
      <alignment horizontal="center" vertical="center"/>
    </xf>
    <xf numFmtId="0" fontId="7" fillId="5" borderId="8"/>
    <xf numFmtId="0" fontId="28" fillId="6" borderId="9">
      <alignment horizontal="right" vertical="top" wrapText="1"/>
    </xf>
    <xf numFmtId="168" fontId="29" fillId="0" borderId="0">
      <alignment vertical="top"/>
    </xf>
    <xf numFmtId="0" fontId="7" fillId="0" borderId="10"/>
    <xf numFmtId="0" fontId="30" fillId="7" borderId="0">
      <alignment horizontal="center"/>
    </xf>
    <xf numFmtId="0" fontId="31" fillId="7" borderId="0">
      <alignment horizontal="center" vertical="center"/>
    </xf>
    <xf numFmtId="0" fontId="6" fillId="8" borderId="0">
      <alignment horizontal="center" wrapText="1"/>
    </xf>
    <xf numFmtId="0" fontId="32" fillId="7" borderId="0">
      <alignment horizontal="center"/>
    </xf>
    <xf numFmtId="7" fontId="20" fillId="0" borderId="0" applyFont="0" applyFill="0" applyBorder="0" applyProtection="0">
      <alignment horizontal="right" vertical="top"/>
    </xf>
    <xf numFmtId="1" fontId="33" fillId="0" borderId="0">
      <alignment vertical="top"/>
    </xf>
    <xf numFmtId="43" fontId="6" fillId="0" borderId="0" applyFont="0" applyFill="0" applyBorder="0" applyAlignment="0" applyProtection="0"/>
    <xf numFmtId="3" fontId="34" fillId="0" borderId="0">
      <alignment horizontal="right"/>
    </xf>
    <xf numFmtId="169" fontId="34" fillId="0" borderId="0">
      <alignment horizontal="right" vertical="top"/>
    </xf>
    <xf numFmtId="170" fontId="34" fillId="0" borderId="0">
      <alignment horizontal="right" vertical="top"/>
    </xf>
    <xf numFmtId="3" fontId="34" fillId="0" borderId="0">
      <alignment horizontal="right"/>
    </xf>
    <xf numFmtId="169" fontId="34" fillId="0" borderId="0">
      <alignment horizontal="right" vertical="top"/>
    </xf>
    <xf numFmtId="171" fontId="35" fillId="0" borderId="0" applyFont="0" applyFill="0" applyBorder="0" applyAlignment="0" applyProtection="0">
      <alignment horizontal="right" vertical="top"/>
    </xf>
    <xf numFmtId="170" fontId="33" fillId="0" borderId="0">
      <alignment horizontal="right" vertical="top"/>
    </xf>
    <xf numFmtId="3" fontId="36" fillId="0" borderId="0" applyFont="0" applyFill="0" applyBorder="0" applyAlignment="0" applyProtection="0"/>
    <xf numFmtId="172" fontId="36" fillId="0" borderId="0" applyFont="0" applyFill="0" applyBorder="0" applyAlignment="0" applyProtection="0"/>
    <xf numFmtId="0" fontId="37" fillId="9" borderId="8" applyBorder="0">
      <protection locked="0"/>
    </xf>
    <xf numFmtId="0" fontId="36" fillId="0" borderId="0" applyFont="0" applyFill="0" applyBorder="0" applyAlignment="0" applyProtection="0"/>
    <xf numFmtId="164" fontId="20" fillId="0" borderId="0" applyBorder="0"/>
    <xf numFmtId="164" fontId="20" fillId="0" borderId="11"/>
    <xf numFmtId="0" fontId="38" fillId="9" borderId="8">
      <protection locked="0"/>
    </xf>
    <xf numFmtId="0" fontId="6" fillId="9" borderId="10"/>
    <xf numFmtId="0" fontId="6" fillId="7" borderId="0"/>
    <xf numFmtId="2" fontId="36" fillId="0" borderId="0" applyFont="0" applyFill="0" applyBorder="0" applyAlignment="0" applyProtection="0"/>
    <xf numFmtId="0" fontId="26" fillId="7" borderId="10">
      <alignment horizontal="left"/>
    </xf>
    <xf numFmtId="0" fontId="39" fillId="7" borderId="0">
      <alignment horizontal="left"/>
    </xf>
    <xf numFmtId="38" fontId="7" fillId="7" borderId="0" applyNumberFormat="0" applyBorder="0" applyAlignment="0" applyProtection="0"/>
    <xf numFmtId="0" fontId="28" fillId="10" borderId="0">
      <alignment horizontal="right" vertical="top" textRotation="90" wrapText="1"/>
    </xf>
    <xf numFmtId="0" fontId="40" fillId="0" borderId="12" applyNumberFormat="0" applyAlignment="0" applyProtection="0">
      <alignment horizontal="left" vertical="center"/>
    </xf>
    <xf numFmtId="0" fontId="40" fillId="0" borderId="7">
      <alignment horizontal="left" vertical="center"/>
    </xf>
    <xf numFmtId="173" fontId="35" fillId="0" borderId="0">
      <protection locked="0"/>
    </xf>
    <xf numFmtId="173" fontId="35" fillId="0" borderId="0">
      <protection locked="0"/>
    </xf>
    <xf numFmtId="0" fontId="41" fillId="0" borderId="0" applyNumberFormat="0" applyFill="0" applyBorder="0" applyAlignment="0" applyProtection="0">
      <alignment vertical="top"/>
      <protection locked="0"/>
    </xf>
    <xf numFmtId="10" fontId="7" fillId="9" borderId="10" applyNumberFormat="0" applyBorder="0" applyAlignment="0" applyProtection="0"/>
    <xf numFmtId="0" fontId="42" fillId="8" borderId="0">
      <alignment horizontal="center"/>
    </xf>
    <xf numFmtId="0" fontId="6" fillId="7" borderId="10">
      <alignment horizontal="centerContinuous" wrapText="1"/>
    </xf>
    <xf numFmtId="0" fontId="43" fillId="11" borderId="0">
      <alignment horizontal="center" wrapText="1"/>
    </xf>
    <xf numFmtId="0" fontId="44" fillId="7" borderId="7">
      <alignment wrapText="1"/>
    </xf>
    <xf numFmtId="0" fontId="44" fillId="7" borderId="13"/>
    <xf numFmtId="0" fontId="44" fillId="7" borderId="1"/>
    <xf numFmtId="0" fontId="7" fillId="7" borderId="14">
      <alignment horizontal="center" wrapText="1"/>
    </xf>
    <xf numFmtId="0" fontId="6" fillId="0" borderId="0" applyFont="0" applyFill="0" applyBorder="0" applyAlignment="0" applyProtection="0"/>
    <xf numFmtId="174" fontId="45" fillId="0" borderId="0"/>
    <xf numFmtId="0" fontId="6" fillId="0" borderId="0"/>
    <xf numFmtId="0" fontId="46" fillId="0" borderId="0"/>
    <xf numFmtId="0" fontId="6" fillId="0" borderId="0"/>
    <xf numFmtId="0" fontId="6" fillId="0" borderId="0"/>
    <xf numFmtId="0" fontId="20" fillId="0" borderId="0"/>
    <xf numFmtId="0" fontId="20" fillId="0" borderId="0"/>
    <xf numFmtId="1" fontId="29" fillId="0" borderId="0">
      <alignment vertical="top" wrapText="1"/>
    </xf>
    <xf numFmtId="1" fontId="47" fillId="0" borderId="0" applyFill="0" applyBorder="0" applyProtection="0"/>
    <xf numFmtId="1" fontId="35" fillId="0" borderId="0" applyFont="0" applyFill="0" applyBorder="0" applyProtection="0">
      <alignment vertical="center"/>
    </xf>
    <xf numFmtId="1" fontId="34" fillId="0" borderId="0">
      <alignment horizontal="right" vertical="top"/>
    </xf>
    <xf numFmtId="168" fontId="34" fillId="0" borderId="0">
      <alignment horizontal="right" vertical="top"/>
    </xf>
    <xf numFmtId="1" fontId="33" fillId="0" borderId="0" applyNumberFormat="0" applyFill="0" applyBorder="0">
      <alignment vertical="top"/>
    </xf>
    <xf numFmtId="0" fontId="23" fillId="4" borderId="6" applyNumberFormat="0" applyFont="0" applyAlignment="0" applyProtection="0"/>
    <xf numFmtId="0" fontId="35" fillId="0" borderId="0">
      <alignment horizontal="left"/>
    </xf>
    <xf numFmtId="10" fontId="6" fillId="0" borderId="0" applyFont="0" applyFill="0" applyBorder="0" applyAlignment="0" applyProtection="0"/>
    <xf numFmtId="9" fontId="6" fillId="0" borderId="0" applyNumberFormat="0" applyFont="0" applyFill="0" applyBorder="0" applyAlignment="0" applyProtection="0"/>
    <xf numFmtId="0" fontId="7" fillId="7" borderId="10"/>
    <xf numFmtId="0" fontId="31" fillId="7" borderId="0">
      <alignment horizontal="right"/>
    </xf>
    <xf numFmtId="0" fontId="48" fillId="11" borderId="0">
      <alignment horizontal="center"/>
    </xf>
    <xf numFmtId="0" fontId="49" fillId="10" borderId="10">
      <alignment horizontal="left" vertical="top" wrapText="1"/>
    </xf>
    <xf numFmtId="0" fontId="50" fillId="10" borderId="15">
      <alignment horizontal="left" vertical="top" wrapText="1"/>
    </xf>
    <xf numFmtId="0" fontId="49" fillId="10" borderId="16">
      <alignment horizontal="left" vertical="top" wrapText="1"/>
    </xf>
    <xf numFmtId="0" fontId="49" fillId="10" borderId="15">
      <alignment horizontal="left" vertical="top"/>
    </xf>
    <xf numFmtId="0" fontId="20" fillId="0" borderId="1">
      <alignment horizontal="center" vertical="center"/>
    </xf>
    <xf numFmtId="37" fontId="51" fillId="0" borderId="0"/>
    <xf numFmtId="0" fontId="52" fillId="0" borderId="17"/>
    <xf numFmtId="0" fontId="53" fillId="0" borderId="0"/>
    <xf numFmtId="0" fontId="30" fillId="7" borderId="0">
      <alignment horizontal="center"/>
    </xf>
    <xf numFmtId="0" fontId="54" fillId="0" borderId="0"/>
    <xf numFmtId="49" fontId="33" fillId="0" borderId="0" applyFill="0" applyBorder="0" applyAlignment="0" applyProtection="0">
      <alignment vertical="top"/>
    </xf>
    <xf numFmtId="0" fontId="27" fillId="7" borderId="0"/>
    <xf numFmtId="1" fontId="34" fillId="0" borderId="0">
      <alignment vertical="top" wrapText="1"/>
    </xf>
    <xf numFmtId="0" fontId="55" fillId="0" borderId="0" applyNumberFormat="0" applyFill="0" applyBorder="0" applyAlignment="0" applyProtection="0">
      <alignment vertical="top"/>
      <protection locked="0"/>
    </xf>
    <xf numFmtId="0" fontId="56" fillId="0" borderId="0"/>
    <xf numFmtId="0" fontId="56" fillId="0" borderId="0"/>
    <xf numFmtId="0" fontId="57" fillId="0" borderId="0"/>
    <xf numFmtId="0" fontId="58" fillId="0" borderId="0"/>
    <xf numFmtId="0" fontId="62"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78" fillId="0" borderId="0"/>
    <xf numFmtId="0" fontId="25" fillId="0" borderId="0"/>
    <xf numFmtId="0" fontId="2" fillId="0" borderId="0" applyNumberFormat="0" applyFill="0" applyBorder="0" applyAlignment="0" applyProtection="0"/>
    <xf numFmtId="0" fontId="78" fillId="0" borderId="0"/>
    <xf numFmtId="0" fontId="78" fillId="0" borderId="0"/>
  </cellStyleXfs>
  <cellXfs count="238">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left"/>
    </xf>
    <xf numFmtId="0" fontId="1" fillId="2" borderId="0" xfId="0" applyFont="1" applyFill="1" applyAlignment="1">
      <alignment horizontal="center"/>
    </xf>
    <xf numFmtId="0" fontId="1" fillId="2" borderId="0" xfId="0" applyFont="1" applyFill="1" applyAlignment="1">
      <alignment horizontal="left"/>
    </xf>
    <xf numFmtId="0" fontId="4" fillId="0" borderId="0" xfId="0" applyFont="1" applyAlignment="1">
      <alignment wrapText="1"/>
    </xf>
    <xf numFmtId="0" fontId="1" fillId="2" borderId="0" xfId="0" applyFont="1" applyFill="1"/>
    <xf numFmtId="0" fontId="1" fillId="3" borderId="1" xfId="0" applyFont="1" applyFill="1" applyBorder="1" applyAlignment="1">
      <alignment horizontal="left"/>
    </xf>
    <xf numFmtId="0" fontId="1" fillId="3" borderId="0" xfId="0" applyFont="1" applyFill="1" applyAlignment="1">
      <alignment horizontal="left"/>
    </xf>
    <xf numFmtId="0" fontId="1" fillId="3" borderId="0" xfId="0" applyFont="1" applyFill="1" applyAlignment="1">
      <alignment horizontal="right"/>
    </xf>
    <xf numFmtId="0" fontId="5" fillId="2" borderId="1" xfId="0" applyFont="1" applyFill="1" applyBorder="1" applyAlignment="1">
      <alignment horizontal="center"/>
    </xf>
    <xf numFmtId="0" fontId="5" fillId="2" borderId="1" xfId="0" applyFont="1" applyFill="1" applyBorder="1" applyAlignment="1">
      <alignment horizontal="left"/>
    </xf>
    <xf numFmtId="0" fontId="5" fillId="2" borderId="1" xfId="0" applyFont="1" applyFill="1" applyBorder="1"/>
    <xf numFmtId="0" fontId="5" fillId="2" borderId="0" xfId="0" applyFont="1" applyFill="1" applyAlignment="1">
      <alignment horizontal="left"/>
    </xf>
    <xf numFmtId="0" fontId="5" fillId="2" borderId="0" xfId="0" applyFont="1" applyFill="1"/>
    <xf numFmtId="0" fontId="5" fillId="2" borderId="2" xfId="0" applyFont="1" applyFill="1" applyBorder="1"/>
    <xf numFmtId="0" fontId="6" fillId="0" borderId="0" xfId="2"/>
    <xf numFmtId="0" fontId="1" fillId="3" borderId="4" xfId="0" applyFont="1" applyFill="1" applyBorder="1" applyAlignment="1">
      <alignment horizontal="left"/>
    </xf>
    <xf numFmtId="164" fontId="6" fillId="0" borderId="0" xfId="2" applyNumberFormat="1"/>
    <xf numFmtId="0" fontId="6" fillId="2" borderId="0" xfId="2" applyFill="1"/>
    <xf numFmtId="0" fontId="3" fillId="2" borderId="0" xfId="2" applyFont="1" applyFill="1"/>
    <xf numFmtId="164" fontId="3" fillId="2" borderId="0" xfId="2" applyNumberFormat="1" applyFont="1" applyFill="1"/>
    <xf numFmtId="0" fontId="9" fillId="2" borderId="0" xfId="2" applyFont="1" applyFill="1"/>
    <xf numFmtId="164" fontId="9" fillId="2" borderId="0" xfId="2" applyNumberFormat="1" applyFont="1" applyFill="1"/>
    <xf numFmtId="164" fontId="1" fillId="2" borderId="0" xfId="7" applyNumberFormat="1" applyFont="1" applyFill="1" applyAlignment="1">
      <alignment horizontal="left" vertical="top" wrapText="1"/>
    </xf>
    <xf numFmtId="0" fontId="13" fillId="2" borderId="0" xfId="2" applyFont="1" applyFill="1"/>
    <xf numFmtId="0" fontId="14" fillId="2" borderId="0" xfId="2" applyFont="1" applyFill="1"/>
    <xf numFmtId="0" fontId="15" fillId="2" borderId="0" xfId="2" applyFont="1" applyFill="1"/>
    <xf numFmtId="0" fontId="1" fillId="2" borderId="1" xfId="7" applyFont="1" applyFill="1" applyBorder="1"/>
    <xf numFmtId="0" fontId="13" fillId="2" borderId="0" xfId="2" applyFont="1" applyFill="1" applyAlignment="1">
      <alignment vertical="top"/>
    </xf>
    <xf numFmtId="0" fontId="3" fillId="2" borderId="0" xfId="7" applyFont="1" applyFill="1" applyAlignment="1">
      <alignment horizontal="center" vertical="top" wrapText="1"/>
    </xf>
    <xf numFmtId="0" fontId="16" fillId="2" borderId="0" xfId="2" applyFont="1" applyFill="1" applyAlignment="1">
      <alignment horizontal="left" vertical="center"/>
    </xf>
    <xf numFmtId="0" fontId="7" fillId="2" borderId="0" xfId="2" applyFont="1" applyFill="1"/>
    <xf numFmtId="0" fontId="10" fillId="0" borderId="0" xfId="0" applyFont="1" applyAlignment="1">
      <alignment horizontal="right"/>
    </xf>
    <xf numFmtId="0" fontId="12" fillId="2" borderId="0" xfId="1" applyFont="1" applyFill="1" applyBorder="1" applyAlignment="1" applyProtection="1">
      <alignment horizontal="left"/>
    </xf>
    <xf numFmtId="164" fontId="9" fillId="2" borderId="0" xfId="2" applyNumberFormat="1" applyFont="1" applyFill="1" applyAlignment="1">
      <alignment horizontal="left"/>
    </xf>
    <xf numFmtId="2" fontId="1" fillId="3" borderId="0" xfId="0" applyNumberFormat="1" applyFont="1" applyFill="1" applyAlignment="1">
      <alignment horizontal="center"/>
    </xf>
    <xf numFmtId="0" fontId="9" fillId="2" borderId="0" xfId="2" applyFont="1" applyFill="1" applyAlignment="1">
      <alignment vertical="top" wrapText="1"/>
    </xf>
    <xf numFmtId="0" fontId="3" fillId="2" borderId="0" xfId="2" applyFont="1" applyFill="1" applyAlignment="1">
      <alignment horizontal="center" vertical="top"/>
    </xf>
    <xf numFmtId="0" fontId="1" fillId="2" borderId="1" xfId="2" applyFont="1" applyFill="1" applyBorder="1" applyAlignment="1">
      <alignment horizontal="center" vertical="top" wrapText="1"/>
    </xf>
    <xf numFmtId="0" fontId="1" fillId="3" borderId="4" xfId="7" applyFont="1" applyFill="1" applyBorder="1"/>
    <xf numFmtId="0" fontId="1" fillId="3" borderId="0" xfId="7" applyFont="1" applyFill="1"/>
    <xf numFmtId="0" fontId="8" fillId="0" borderId="0" xfId="1" applyFont="1" applyFill="1" applyBorder="1" applyAlignment="1" applyProtection="1"/>
    <xf numFmtId="0" fontId="10" fillId="0" borderId="0" xfId="0" applyFont="1" applyAlignment="1">
      <alignment horizontal="center"/>
    </xf>
    <xf numFmtId="164" fontId="13" fillId="2" borderId="0" xfId="2" applyNumberFormat="1" applyFont="1" applyFill="1"/>
    <xf numFmtId="0" fontId="1" fillId="3" borderId="4" xfId="0" applyFont="1" applyFill="1" applyBorder="1" applyAlignment="1">
      <alignment horizontal="right"/>
    </xf>
    <xf numFmtId="2" fontId="1" fillId="3" borderId="4" xfId="0" applyNumberFormat="1" applyFont="1" applyFill="1" applyBorder="1" applyAlignment="1">
      <alignment horizontal="center"/>
    </xf>
    <xf numFmtId="164" fontId="3" fillId="3" borderId="1" xfId="7" applyNumberFormat="1" applyFont="1" applyFill="1" applyBorder="1" applyAlignment="1">
      <alignment horizontal="center"/>
    </xf>
    <xf numFmtId="0" fontId="9" fillId="2" borderId="0" xfId="2" applyFont="1" applyFill="1" applyAlignment="1">
      <alignment horizontal="left"/>
    </xf>
    <xf numFmtId="0" fontId="1" fillId="0" borderId="0" xfId="0" applyFont="1" applyAlignment="1">
      <alignment vertical="center"/>
    </xf>
    <xf numFmtId="0" fontId="1" fillId="0" borderId="0" xfId="7" applyFont="1"/>
    <xf numFmtId="0" fontId="1" fillId="0" borderId="1" xfId="7" applyFont="1" applyBorder="1"/>
    <xf numFmtId="2" fontId="1" fillId="3" borderId="0" xfId="7" applyNumberFormat="1" applyFont="1" applyFill="1" applyAlignment="1">
      <alignment horizontal="center"/>
    </xf>
    <xf numFmtId="0" fontId="3" fillId="0" borderId="0" xfId="2" applyFont="1" applyAlignment="1">
      <alignment horizontal="center" vertical="top"/>
    </xf>
    <xf numFmtId="0" fontId="15" fillId="0" borderId="0" xfId="2" applyFont="1"/>
    <xf numFmtId="0" fontId="14" fillId="0" borderId="0" xfId="2" applyFont="1"/>
    <xf numFmtId="0" fontId="9" fillId="0" borderId="0" xfId="2" applyFont="1" applyAlignment="1">
      <alignment horizontal="left"/>
    </xf>
    <xf numFmtId="0" fontId="10" fillId="0" borderId="0" xfId="0" applyFont="1" applyAlignment="1">
      <alignment horizontal="left" vertical="center" wrapText="1"/>
    </xf>
    <xf numFmtId="0" fontId="9" fillId="0" borderId="0" xfId="0" applyFont="1" applyAlignment="1">
      <alignment horizontal="left" vertical="top" wrapText="1"/>
    </xf>
    <xf numFmtId="0" fontId="9" fillId="0" borderId="0" xfId="2" applyFont="1" applyAlignment="1">
      <alignment horizontal="left" vertical="top" wrapText="1"/>
    </xf>
    <xf numFmtId="0" fontId="9" fillId="0" borderId="0" xfId="2" applyFont="1"/>
    <xf numFmtId="0" fontId="3" fillId="0" borderId="0" xfId="2" applyFont="1"/>
    <xf numFmtId="0" fontId="7" fillId="0" borderId="0" xfId="2" applyFont="1"/>
    <xf numFmtId="0" fontId="1" fillId="0" borderId="1" xfId="2" applyFont="1" applyBorder="1" applyAlignment="1">
      <alignment horizontal="center" vertical="top" wrapText="1"/>
    </xf>
    <xf numFmtId="0" fontId="13" fillId="0" borderId="0" xfId="2" applyFont="1"/>
    <xf numFmtId="2" fontId="1" fillId="0" borderId="0" xfId="0" applyNumberFormat="1" applyFont="1" applyAlignment="1">
      <alignment horizontal="center"/>
    </xf>
    <xf numFmtId="0" fontId="3" fillId="2" borderId="0" xfId="7" applyFont="1" applyFill="1" applyAlignment="1">
      <alignment vertical="top" wrapText="1"/>
    </xf>
    <xf numFmtId="1" fontId="0" fillId="0" borderId="0" xfId="0" applyNumberFormat="1"/>
    <xf numFmtId="2" fontId="1" fillId="0" borderId="0" xfId="7" applyNumberFormat="1" applyFont="1" applyAlignment="1">
      <alignment horizontal="center"/>
    </xf>
    <xf numFmtId="0" fontId="63" fillId="2" borderId="1" xfId="7" applyFont="1" applyFill="1" applyBorder="1"/>
    <xf numFmtId="0" fontId="5" fillId="0" borderId="0" xfId="0" applyFont="1" applyAlignment="1">
      <alignment horizontal="center"/>
    </xf>
    <xf numFmtId="0" fontId="1" fillId="3" borderId="1" xfId="0" applyFont="1" applyFill="1" applyBorder="1" applyAlignment="1">
      <alignment horizontal="right"/>
    </xf>
    <xf numFmtId="2" fontId="1" fillId="3" borderId="1" xfId="0" applyNumberFormat="1" applyFont="1" applyFill="1" applyBorder="1" applyAlignment="1">
      <alignment horizontal="center"/>
    </xf>
    <xf numFmtId="0" fontId="61" fillId="0" borderId="0" xfId="0" applyFont="1" applyAlignment="1">
      <alignment vertical="center"/>
    </xf>
    <xf numFmtId="164" fontId="3" fillId="3" borderId="5" xfId="0" applyNumberFormat="1" applyFont="1" applyFill="1" applyBorder="1" applyAlignment="1">
      <alignment horizontal="center"/>
    </xf>
    <xf numFmtId="0" fontId="0" fillId="0" borderId="0" xfId="0" applyAlignment="1">
      <alignment vertical="center"/>
    </xf>
    <xf numFmtId="0" fontId="9" fillId="0" borderId="0" xfId="7" applyFont="1" applyAlignment="1">
      <alignment horizontal="left" vertical="top" wrapText="1"/>
    </xf>
    <xf numFmtId="0" fontId="9" fillId="0" borderId="0" xfId="7" applyFont="1" applyAlignment="1">
      <alignment horizontal="left"/>
    </xf>
    <xf numFmtId="0" fontId="3" fillId="0" borderId="0" xfId="7" applyFont="1"/>
    <xf numFmtId="0" fontId="6" fillId="0" borderId="0" xfId="7"/>
    <xf numFmtId="164" fontId="6" fillId="0" borderId="0" xfId="7" applyNumberFormat="1"/>
    <xf numFmtId="164" fontId="3" fillId="0" borderId="0" xfId="7" applyNumberFormat="1" applyFont="1"/>
    <xf numFmtId="0" fontId="3" fillId="0" borderId="0" xfId="0" applyFont="1"/>
    <xf numFmtId="0" fontId="3" fillId="0" borderId="0" xfId="1" applyFont="1" applyFill="1"/>
    <xf numFmtId="0" fontId="3" fillId="0" borderId="0" xfId="0" applyFont="1" applyAlignment="1">
      <alignment horizontal="right"/>
    </xf>
    <xf numFmtId="164" fontId="3" fillId="3" borderId="4" xfId="7" applyNumberFormat="1" applyFont="1" applyFill="1" applyBorder="1" applyAlignment="1">
      <alignment horizontal="center"/>
    </xf>
    <xf numFmtId="164" fontId="3" fillId="3" borderId="0" xfId="7" applyNumberFormat="1" applyFont="1" applyFill="1" applyAlignment="1">
      <alignment horizontal="center"/>
    </xf>
    <xf numFmtId="0" fontId="64" fillId="0" borderId="0" xfId="2" applyFont="1"/>
    <xf numFmtId="0" fontId="42" fillId="0" borderId="0" xfId="2" applyFont="1"/>
    <xf numFmtId="2" fontId="3" fillId="3" borderId="0" xfId="7" applyNumberFormat="1" applyFont="1" applyFill="1" applyAlignment="1">
      <alignment horizontal="center"/>
    </xf>
    <xf numFmtId="2" fontId="1" fillId="0" borderId="1" xfId="7" applyNumberFormat="1" applyFont="1" applyBorder="1" applyAlignment="1">
      <alignment horizontal="center"/>
    </xf>
    <xf numFmtId="0" fontId="9" fillId="0" borderId="0" xfId="0" applyFont="1" applyAlignment="1">
      <alignment horizontal="left" vertical="top"/>
    </xf>
    <xf numFmtId="0" fontId="2" fillId="0" borderId="0" xfId="1" applyFill="1" applyBorder="1" applyAlignment="1"/>
    <xf numFmtId="0" fontId="16" fillId="0" borderId="0" xfId="2" applyFont="1" applyAlignment="1">
      <alignment horizontal="left" vertical="center"/>
    </xf>
    <xf numFmtId="0" fontId="16" fillId="0" borderId="0" xfId="7" applyFont="1" applyAlignment="1">
      <alignment horizontal="center" vertical="top" wrapText="1"/>
    </xf>
    <xf numFmtId="0" fontId="10" fillId="0" borderId="0" xfId="0" applyFont="1" applyAlignment="1">
      <alignment vertical="center"/>
    </xf>
    <xf numFmtId="2" fontId="3" fillId="3" borderId="0" xfId="0" applyNumberFormat="1" applyFont="1" applyFill="1" applyAlignment="1">
      <alignment horizontal="center"/>
    </xf>
    <xf numFmtId="2" fontId="1" fillId="3" borderId="0" xfId="7" applyNumberFormat="1" applyFont="1" applyFill="1" applyAlignment="1">
      <alignment horizontal="center" vertical="center"/>
    </xf>
    <xf numFmtId="2" fontId="3" fillId="3" borderId="0" xfId="0" applyNumberFormat="1" applyFont="1" applyFill="1" applyAlignment="1">
      <alignment horizontal="center" vertical="center"/>
    </xf>
    <xf numFmtId="2" fontId="3" fillId="0" borderId="0" xfId="0" applyNumberFormat="1" applyFont="1" applyAlignment="1">
      <alignment horizontal="center" vertical="center"/>
    </xf>
    <xf numFmtId="2"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left"/>
    </xf>
    <xf numFmtId="0" fontId="64" fillId="0" borderId="0" xfId="0" applyFont="1" applyAlignment="1">
      <alignment horizontal="left" vertical="top" wrapText="1"/>
    </xf>
    <xf numFmtId="0" fontId="3" fillId="0" borderId="0" xfId="1" applyFont="1" applyFill="1" applyAlignment="1">
      <alignment horizontal="left"/>
    </xf>
    <xf numFmtId="0" fontId="6" fillId="0" borderId="0" xfId="0" applyFont="1" applyAlignment="1">
      <alignment vertical="center"/>
    </xf>
    <xf numFmtId="2"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xf>
    <xf numFmtId="164" fontId="3" fillId="3" borderId="0" xfId="0" applyNumberFormat="1" applyFont="1" applyFill="1" applyAlignment="1">
      <alignment horizont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vertical="center"/>
    </xf>
    <xf numFmtId="164" fontId="3" fillId="0" borderId="0" xfId="2" applyNumberFormat="1" applyFont="1"/>
    <xf numFmtId="0" fontId="3" fillId="0" borderId="0" xfId="0" applyFont="1" applyAlignment="1">
      <alignment vertical="center"/>
    </xf>
    <xf numFmtId="164" fontId="6" fillId="2" borderId="0" xfId="2" applyNumberFormat="1" applyFill="1"/>
    <xf numFmtId="0" fontId="67" fillId="2" borderId="0" xfId="2" applyFont="1" applyFill="1"/>
    <xf numFmtId="164" fontId="9" fillId="2" borderId="0" xfId="2" applyNumberFormat="1" applyFont="1" applyFill="1" applyAlignment="1">
      <alignment horizontal="left" vertical="top"/>
    </xf>
    <xf numFmtId="0" fontId="9" fillId="2" borderId="0" xfId="2" applyFont="1" applyFill="1" applyAlignment="1">
      <alignment horizontal="left" vertical="top"/>
    </xf>
    <xf numFmtId="0" fontId="9" fillId="2" borderId="0" xfId="1" applyFont="1" applyFill="1" applyBorder="1" applyAlignment="1">
      <alignment horizontal="left"/>
    </xf>
    <xf numFmtId="0" fontId="9" fillId="2" borderId="0" xfId="2" applyFont="1" applyFill="1" applyAlignment="1">
      <alignment horizontal="left" vertical="top" wrapText="1"/>
    </xf>
    <xf numFmtId="0" fontId="9" fillId="2" borderId="0" xfId="0" applyFont="1" applyFill="1" applyAlignment="1">
      <alignment horizontal="left" vertical="top" wrapText="1"/>
    </xf>
    <xf numFmtId="0" fontId="9" fillId="2" borderId="0" xfId="2" applyFont="1" applyFill="1" applyAlignment="1">
      <alignment horizontal="left" wrapText="1"/>
    </xf>
    <xf numFmtId="0" fontId="1" fillId="0" borderId="0" xfId="0" applyFont="1" applyAlignment="1">
      <alignment wrapText="1"/>
    </xf>
    <xf numFmtId="0" fontId="64" fillId="0" borderId="0" xfId="0" applyFont="1" applyAlignment="1">
      <alignment horizontal="left"/>
    </xf>
    <xf numFmtId="0" fontId="3" fillId="0" borderId="0" xfId="2" applyFont="1" applyAlignment="1">
      <alignment horizontal="right"/>
    </xf>
    <xf numFmtId="0" fontId="6" fillId="0" borderId="0" xfId="0" applyFont="1"/>
    <xf numFmtId="0" fontId="3" fillId="2" borderId="0" xfId="2" applyFont="1" applyFill="1" applyAlignment="1">
      <alignment horizontal="left"/>
    </xf>
    <xf numFmtId="164" fontId="3" fillId="0" borderId="0" xfId="7" applyNumberFormat="1" applyFont="1" applyAlignment="1">
      <alignment horizontal="center"/>
    </xf>
    <xf numFmtId="0" fontId="3" fillId="3" borderId="1" xfId="7" applyFont="1" applyFill="1" applyBorder="1"/>
    <xf numFmtId="0" fontId="3" fillId="3" borderId="0" xfId="7" applyFont="1" applyFill="1"/>
    <xf numFmtId="164" fontId="1" fillId="12" borderId="0" xfId="0" applyNumberFormat="1" applyFont="1" applyFill="1" applyAlignment="1">
      <alignment horizontal="center"/>
    </xf>
    <xf numFmtId="0" fontId="1" fillId="2" borderId="0" xfId="7" applyFont="1" applyFill="1"/>
    <xf numFmtId="164" fontId="3" fillId="2" borderId="0" xfId="7" applyNumberFormat="1" applyFont="1" applyFill="1" applyAlignment="1">
      <alignment horizontal="center"/>
    </xf>
    <xf numFmtId="0" fontId="3" fillId="2" borderId="4" xfId="7" applyFont="1" applyFill="1" applyBorder="1"/>
    <xf numFmtId="0" fontId="3" fillId="2" borderId="1" xfId="2" applyFont="1" applyFill="1" applyBorder="1" applyAlignment="1">
      <alignment horizontal="center" vertical="top" wrapText="1"/>
    </xf>
    <xf numFmtId="0" fontId="3" fillId="3" borderId="4" xfId="7" applyFont="1" applyFill="1" applyBorder="1"/>
    <xf numFmtId="0" fontId="67" fillId="3" borderId="4" xfId="7" applyFont="1" applyFill="1" applyBorder="1"/>
    <xf numFmtId="0" fontId="6" fillId="0" borderId="0" xfId="2" applyAlignment="1">
      <alignment horizontal="left"/>
    </xf>
    <xf numFmtId="0" fontId="6" fillId="2" borderId="0" xfId="2" applyFill="1" applyAlignment="1">
      <alignment horizontal="left"/>
    </xf>
    <xf numFmtId="164" fontId="3" fillId="2" borderId="0" xfId="2" applyNumberFormat="1" applyFont="1" applyFill="1" applyAlignment="1">
      <alignment horizontal="left"/>
    </xf>
    <xf numFmtId="3" fontId="6" fillId="0" borderId="0" xfId="2" applyNumberFormat="1"/>
    <xf numFmtId="3" fontId="71" fillId="0" borderId="0" xfId="0" applyNumberFormat="1" applyFont="1"/>
    <xf numFmtId="0" fontId="65" fillId="0" borderId="0" xfId="0" applyFont="1"/>
    <xf numFmtId="0" fontId="1" fillId="0" borderId="0" xfId="0" applyFont="1" applyAlignment="1">
      <alignment horizontal="left" vertical="center"/>
    </xf>
    <xf numFmtId="0" fontId="12" fillId="2" borderId="0" xfId="1" applyFont="1" applyFill="1" applyBorder="1" applyAlignment="1">
      <alignment horizontal="left"/>
    </xf>
    <xf numFmtId="0" fontId="64" fillId="2" borderId="0" xfId="2" applyFont="1" applyFill="1"/>
    <xf numFmtId="0" fontId="24" fillId="2" borderId="0" xfId="2" applyFont="1" applyFill="1" applyAlignment="1">
      <alignment horizontal="center"/>
    </xf>
    <xf numFmtId="0" fontId="1" fillId="12" borderId="0" xfId="0" applyFont="1" applyFill="1"/>
    <xf numFmtId="164" fontId="3" fillId="0" borderId="0" xfId="0" applyNumberFormat="1" applyFont="1" applyAlignment="1">
      <alignment horizontal="center"/>
    </xf>
    <xf numFmtId="0" fontId="67" fillId="0" borderId="0" xfId="7" applyFont="1"/>
    <xf numFmtId="0" fontId="67" fillId="3" borderId="0" xfId="7" applyFont="1" applyFill="1"/>
    <xf numFmtId="175" fontId="3" fillId="3" borderId="0" xfId="7" applyNumberFormat="1" applyFont="1" applyFill="1"/>
    <xf numFmtId="175" fontId="3" fillId="2" borderId="0" xfId="7" applyNumberFormat="1" applyFont="1" applyFill="1"/>
    <xf numFmtId="0" fontId="3" fillId="2" borderId="0" xfId="7" applyFont="1" applyFill="1"/>
    <xf numFmtId="0" fontId="3" fillId="2" borderId="3" xfId="7" applyFont="1" applyFill="1" applyBorder="1" applyAlignment="1">
      <alignment vertical="center" wrapText="1"/>
    </xf>
    <xf numFmtId="0" fontId="13" fillId="2" borderId="0" xfId="2" applyFont="1" applyFill="1" applyAlignment="1">
      <alignment horizontal="left" vertical="top"/>
    </xf>
    <xf numFmtId="0" fontId="3" fillId="0" borderId="1" xfId="7" applyFont="1" applyBorder="1"/>
    <xf numFmtId="0" fontId="3" fillId="3" borderId="0" xfId="7" applyFont="1" applyFill="1" applyAlignment="1">
      <alignment horizontal="center"/>
    </xf>
    <xf numFmtId="0" fontId="72" fillId="0" borderId="0" xfId="2" applyFont="1"/>
    <xf numFmtId="0" fontId="9" fillId="2" borderId="0" xfId="2" applyFont="1" applyFill="1" applyAlignment="1">
      <alignment vertical="top"/>
    </xf>
    <xf numFmtId="0" fontId="10" fillId="2" borderId="0" xfId="0" applyFont="1" applyFill="1"/>
    <xf numFmtId="0" fontId="1" fillId="13" borderId="0" xfId="0" applyFont="1" applyFill="1"/>
    <xf numFmtId="164" fontId="3" fillId="0" borderId="0" xfId="0" applyNumberFormat="1" applyFont="1" applyAlignment="1">
      <alignment horizontal="center" vertical="center"/>
    </xf>
    <xf numFmtId="0" fontId="3" fillId="2" borderId="1" xfId="7" applyFont="1" applyFill="1" applyBorder="1"/>
    <xf numFmtId="0" fontId="73" fillId="0" borderId="0" xfId="0" applyFont="1" applyAlignment="1">
      <alignment vertical="center"/>
    </xf>
    <xf numFmtId="0" fontId="73" fillId="0" borderId="0" xfId="0" applyFont="1"/>
    <xf numFmtId="0" fontId="66" fillId="0" borderId="0" xfId="0" applyFont="1"/>
    <xf numFmtId="0" fontId="3" fillId="2" borderId="0" xfId="0" applyFont="1" applyFill="1" applyAlignment="1">
      <alignment horizontal="center"/>
    </xf>
    <xf numFmtId="0" fontId="74" fillId="2" borderId="0" xfId="1" applyFont="1" applyFill="1" applyBorder="1" applyAlignment="1">
      <alignment horizontal="left"/>
    </xf>
    <xf numFmtId="0" fontId="74" fillId="2" borderId="0" xfId="1" applyFont="1" applyFill="1" applyBorder="1" applyAlignment="1"/>
    <xf numFmtId="0" fontId="9" fillId="0" borderId="0" xfId="0" applyFont="1" applyAlignment="1">
      <alignment horizontal="center"/>
    </xf>
    <xf numFmtId="0" fontId="75" fillId="2" borderId="0" xfId="1" applyFont="1" applyFill="1" applyBorder="1" applyAlignment="1" applyProtection="1">
      <alignment horizontal="left"/>
    </xf>
    <xf numFmtId="0" fontId="74" fillId="2" borderId="0" xfId="1" applyFont="1" applyFill="1" applyBorder="1" applyAlignment="1" applyProtection="1">
      <alignment horizontal="left"/>
    </xf>
    <xf numFmtId="0" fontId="3" fillId="2" borderId="0" xfId="0" applyFont="1" applyFill="1" applyAlignment="1">
      <alignment horizontal="left" vertical="top" wrapText="1"/>
    </xf>
    <xf numFmtId="0" fontId="3" fillId="2" borderId="0" xfId="0" applyFont="1" applyFill="1" applyAlignment="1">
      <alignment horizontal="left"/>
    </xf>
    <xf numFmtId="0" fontId="3" fillId="2" borderId="0" xfId="0" applyFont="1" applyFill="1"/>
    <xf numFmtId="0" fontId="67" fillId="0" borderId="0" xfId="0" applyFont="1"/>
    <xf numFmtId="0" fontId="3" fillId="3" borderId="1" xfId="0" applyFont="1" applyFill="1" applyBorder="1" applyAlignment="1">
      <alignment horizontal="left"/>
    </xf>
    <xf numFmtId="164" fontId="3" fillId="2" borderId="0" xfId="0" applyNumberFormat="1" applyFont="1" applyFill="1" applyAlignment="1">
      <alignment horizontal="center"/>
    </xf>
    <xf numFmtId="0" fontId="3" fillId="3" borderId="5" xfId="0" applyFont="1" applyFill="1" applyBorder="1" applyAlignment="1">
      <alignment horizontal="left"/>
    </xf>
    <xf numFmtId="0" fontId="3" fillId="3" borderId="0" xfId="0" applyFont="1" applyFill="1" applyAlignment="1">
      <alignment horizontal="left"/>
    </xf>
    <xf numFmtId="0" fontId="76" fillId="0" borderId="0" xfId="0" applyFont="1" applyAlignment="1">
      <alignment wrapText="1"/>
    </xf>
    <xf numFmtId="164" fontId="3" fillId="3" borderId="0" xfId="0" applyNumberFormat="1" applyFont="1" applyFill="1" applyAlignment="1">
      <alignment horizontal="right"/>
    </xf>
    <xf numFmtId="164" fontId="3" fillId="2" borderId="0" xfId="0" applyNumberFormat="1" applyFont="1" applyFill="1" applyAlignment="1">
      <alignment horizontal="right"/>
    </xf>
    <xf numFmtId="164" fontId="3" fillId="0" borderId="0" xfId="0" applyNumberFormat="1" applyFont="1" applyAlignment="1">
      <alignment horizontal="right"/>
    </xf>
    <xf numFmtId="164" fontId="77" fillId="3" borderId="0" xfId="0" applyNumberFormat="1" applyFont="1" applyFill="1" applyAlignment="1">
      <alignment horizontal="center"/>
    </xf>
    <xf numFmtId="164" fontId="77" fillId="2" borderId="0" xfId="0" applyNumberFormat="1" applyFont="1" applyFill="1" applyAlignment="1">
      <alignment horizontal="center"/>
    </xf>
    <xf numFmtId="164" fontId="77" fillId="3" borderId="5" xfId="0" applyNumberFormat="1" applyFont="1" applyFill="1" applyBorder="1" applyAlignment="1">
      <alignment horizontal="center"/>
    </xf>
    <xf numFmtId="0" fontId="13" fillId="2" borderId="1" xfId="0" applyFont="1" applyFill="1" applyBorder="1" applyAlignment="1">
      <alignment horizontal="center"/>
    </xf>
    <xf numFmtId="0" fontId="13" fillId="2" borderId="1" xfId="0" applyFont="1" applyFill="1" applyBorder="1" applyAlignment="1">
      <alignment horizontal="left"/>
    </xf>
    <xf numFmtId="0" fontId="13" fillId="2" borderId="1" xfId="0" applyFont="1" applyFill="1" applyBorder="1"/>
    <xf numFmtId="0" fontId="13" fillId="2" borderId="2" xfId="0" applyFont="1" applyFill="1" applyBorder="1"/>
    <xf numFmtId="0" fontId="13" fillId="2" borderId="0" xfId="0" applyFont="1" applyFill="1" applyAlignment="1">
      <alignment horizontal="left"/>
    </xf>
    <xf numFmtId="0" fontId="13" fillId="2" borderId="0" xfId="0" applyFont="1" applyFill="1"/>
    <xf numFmtId="164" fontId="3" fillId="2" borderId="0" xfId="7" applyNumberFormat="1" applyFont="1" applyFill="1" applyAlignment="1">
      <alignment horizontal="center" vertical="center"/>
    </xf>
    <xf numFmtId="164" fontId="3" fillId="2" borderId="4" xfId="7" applyNumberFormat="1" applyFont="1" applyFill="1" applyBorder="1" applyAlignment="1">
      <alignment horizontal="center" vertical="center"/>
    </xf>
    <xf numFmtId="164" fontId="3" fillId="0" borderId="0" xfId="7" applyNumberFormat="1" applyFont="1" applyAlignment="1">
      <alignment horizontal="center" vertical="center"/>
    </xf>
    <xf numFmtId="164" fontId="3" fillId="3" borderId="0" xfId="7" applyNumberFormat="1" applyFont="1" applyFill="1" applyAlignment="1">
      <alignment horizontal="center" vertical="center"/>
    </xf>
    <xf numFmtId="164" fontId="1" fillId="13" borderId="0" xfId="0" applyNumberFormat="1" applyFont="1" applyFill="1" applyAlignment="1">
      <alignment horizontal="center" vertical="center"/>
    </xf>
    <xf numFmtId="164" fontId="0" fillId="0" borderId="0" xfId="0" applyNumberFormat="1"/>
    <xf numFmtId="0" fontId="69" fillId="2" borderId="0" xfId="2" applyFont="1" applyFill="1" applyAlignment="1">
      <alignment horizontal="center" vertical="center" wrapText="1"/>
    </xf>
    <xf numFmtId="0" fontId="68" fillId="2" borderId="0" xfId="7" applyFont="1" applyFill="1" applyAlignment="1">
      <alignment horizontal="center" vertical="top" wrapText="1"/>
    </xf>
    <xf numFmtId="164" fontId="3" fillId="0" borderId="1" xfId="7" applyNumberFormat="1" applyFont="1" applyBorder="1" applyAlignment="1">
      <alignment horizontal="center"/>
    </xf>
    <xf numFmtId="164" fontId="3" fillId="3" borderId="1" xfId="7"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13" fillId="0" borderId="0" xfId="2" applyFont="1" applyAlignment="1">
      <alignment horizontal="left" vertical="center" wrapText="1"/>
    </xf>
    <xf numFmtId="0" fontId="17" fillId="0" borderId="0" xfId="7" applyFont="1" applyAlignment="1">
      <alignment horizontal="center" vertical="top" wrapText="1"/>
    </xf>
    <xf numFmtId="0" fontId="16" fillId="0" borderId="0" xfId="7" applyFont="1" applyAlignment="1">
      <alignment horizontal="center" vertical="top" wrapText="1"/>
    </xf>
    <xf numFmtId="0" fontId="3" fillId="0" borderId="0" xfId="2" applyFont="1" applyAlignment="1">
      <alignment horizontal="center" vertical="top"/>
    </xf>
    <xf numFmtId="0" fontId="3" fillId="2" borderId="0" xfId="7" applyFont="1" applyFill="1" applyAlignment="1">
      <alignment horizontal="center" vertical="top" wrapText="1"/>
    </xf>
    <xf numFmtId="0" fontId="3" fillId="0" borderId="0" xfId="2" applyFont="1" applyAlignment="1">
      <alignment horizontal="left" vertical="top" wrapText="1"/>
    </xf>
    <xf numFmtId="0" fontId="69" fillId="2" borderId="0" xfId="2" applyFont="1" applyFill="1" applyAlignment="1">
      <alignment horizontal="center" vertical="center" wrapText="1"/>
    </xf>
    <xf numFmtId="0" fontId="9" fillId="2" borderId="0" xfId="2" applyFont="1" applyFill="1" applyAlignment="1">
      <alignment horizontal="left" vertical="top" wrapText="1"/>
    </xf>
    <xf numFmtId="0" fontId="68" fillId="2" borderId="0" xfId="7" applyFont="1" applyFill="1" applyAlignment="1">
      <alignment horizontal="center" vertical="top" wrapText="1"/>
    </xf>
    <xf numFmtId="0" fontId="68" fillId="2" borderId="0" xfId="2" applyFont="1" applyFill="1" applyAlignment="1">
      <alignment horizontal="center" vertical="center" wrapText="1"/>
    </xf>
    <xf numFmtId="0" fontId="17" fillId="2" borderId="0" xfId="7" applyFont="1" applyFill="1" applyAlignment="1">
      <alignment horizontal="center" vertical="top" wrapText="1"/>
    </xf>
    <xf numFmtId="0" fontId="3" fillId="2" borderId="0" xfId="2" applyFont="1" applyFill="1" applyAlignment="1">
      <alignment horizontal="center" vertical="top"/>
    </xf>
    <xf numFmtId="0" fontId="3" fillId="2" borderId="2" xfId="7" applyFont="1" applyFill="1" applyBorder="1" applyAlignment="1">
      <alignment horizontal="center" vertical="top" wrapText="1"/>
    </xf>
    <xf numFmtId="0" fontId="69" fillId="2" borderId="0" xfId="7" applyFont="1" applyFill="1" applyAlignment="1">
      <alignment horizontal="center" vertical="top" wrapText="1"/>
    </xf>
    <xf numFmtId="0" fontId="3" fillId="2" borderId="3" xfId="7" applyFont="1" applyFill="1" applyBorder="1" applyAlignment="1">
      <alignment horizontal="center" vertical="center" wrapText="1"/>
    </xf>
    <xf numFmtId="0" fontId="3" fillId="2" borderId="2" xfId="2" applyFont="1" applyFill="1" applyBorder="1" applyAlignment="1">
      <alignment horizontal="center" vertical="top" wrapText="1"/>
    </xf>
    <xf numFmtId="0" fontId="3" fillId="2" borderId="1" xfId="2" applyFont="1" applyFill="1" applyBorder="1" applyAlignment="1">
      <alignment horizontal="center" vertical="top" wrapText="1"/>
    </xf>
    <xf numFmtId="0" fontId="1" fillId="0" borderId="3" xfId="0" applyFont="1" applyBorder="1" applyAlignment="1">
      <alignment horizontal="center"/>
    </xf>
    <xf numFmtId="0" fontId="5" fillId="0" borderId="0" xfId="0" applyFont="1" applyAlignment="1">
      <alignment horizontal="center"/>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18" xfId="0" applyFont="1" applyFill="1" applyBorder="1" applyAlignment="1">
      <alignment horizontal="left" vertical="center"/>
    </xf>
    <xf numFmtId="0" fontId="69" fillId="2" borderId="0" xfId="0" applyFont="1" applyFill="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vertical="center"/>
    </xf>
    <xf numFmtId="0" fontId="13" fillId="2" borderId="2" xfId="0" applyFont="1" applyFill="1" applyBorder="1" applyAlignment="1">
      <alignment horizontal="center" wrapText="1"/>
    </xf>
    <xf numFmtId="0" fontId="13" fillId="2" borderId="1" xfId="0" applyFont="1" applyFill="1" applyBorder="1" applyAlignment="1">
      <alignment horizontal="center" wrapText="1"/>
    </xf>
    <xf numFmtId="0" fontId="3" fillId="2" borderId="1" xfId="0" applyFont="1" applyFill="1" applyBorder="1" applyAlignment="1">
      <alignment horizontal="left" vertical="center"/>
    </xf>
    <xf numFmtId="0" fontId="1" fillId="0" borderId="0" xfId="7" applyFont="1" applyFill="1"/>
    <xf numFmtId="2" fontId="1" fillId="0" borderId="0" xfId="7" applyNumberFormat="1" applyFont="1" applyFill="1" applyAlignment="1">
      <alignment horizontal="center"/>
    </xf>
  </cellXfs>
  <cellStyles count="118">
    <cellStyle name="annee semestre" xfId="22" xr:uid="{00000000-0005-0000-0000-000000000000}"/>
    <cellStyle name="AZ1" xfId="8" xr:uid="{00000000-0005-0000-0000-000001000000}"/>
    <cellStyle name="bin" xfId="23" xr:uid="{00000000-0005-0000-0000-000002000000}"/>
    <cellStyle name="blue" xfId="24" xr:uid="{00000000-0005-0000-0000-000003000000}"/>
    <cellStyle name="caché" xfId="25" xr:uid="{00000000-0005-0000-0000-000004000000}"/>
    <cellStyle name="cell" xfId="26" xr:uid="{00000000-0005-0000-0000-000005000000}"/>
    <cellStyle name="Col&amp;RowHeadings" xfId="27" xr:uid="{00000000-0005-0000-0000-000006000000}"/>
    <cellStyle name="ColCodes" xfId="28" xr:uid="{00000000-0005-0000-0000-000007000000}"/>
    <cellStyle name="ColTitles" xfId="29" xr:uid="{00000000-0005-0000-0000-000008000000}"/>
    <cellStyle name="column" xfId="30" xr:uid="{00000000-0005-0000-0000-000009000000}"/>
    <cellStyle name="Comma  [1]" xfId="31" xr:uid="{00000000-0005-0000-0000-00000A000000}"/>
    <cellStyle name="Comma [1]" xfId="32" xr:uid="{00000000-0005-0000-0000-00000B000000}"/>
    <cellStyle name="Comma 2" xfId="5" xr:uid="{00000000-0005-0000-0000-00000C000000}"/>
    <cellStyle name="Comma 2 2" xfId="33" xr:uid="{00000000-0005-0000-0000-00000D000000}"/>
    <cellStyle name="Comma 2 2 2" xfId="110" xr:uid="{491ECE5D-ACC7-4FF5-AA18-9CEDF964EA60}"/>
    <cellStyle name="Comma(0)" xfId="34" xr:uid="{00000000-0005-0000-0000-00000E000000}"/>
    <cellStyle name="comma(1)" xfId="35" xr:uid="{00000000-0005-0000-0000-00000F000000}"/>
    <cellStyle name="Comma(3)" xfId="36" xr:uid="{00000000-0005-0000-0000-000010000000}"/>
    <cellStyle name="Comma[0]" xfId="37" xr:uid="{00000000-0005-0000-0000-000011000000}"/>
    <cellStyle name="Comma[1]" xfId="38" xr:uid="{00000000-0005-0000-0000-000012000000}"/>
    <cellStyle name="Comma[2]__" xfId="39" xr:uid="{00000000-0005-0000-0000-000013000000}"/>
    <cellStyle name="Comma[3]" xfId="40" xr:uid="{00000000-0005-0000-0000-000014000000}"/>
    <cellStyle name="Comma0" xfId="41" xr:uid="{00000000-0005-0000-0000-000015000000}"/>
    <cellStyle name="Currency0" xfId="42" xr:uid="{00000000-0005-0000-0000-000016000000}"/>
    <cellStyle name="DataEntryCells" xfId="43" xr:uid="{00000000-0005-0000-0000-000017000000}"/>
    <cellStyle name="Date" xfId="44" xr:uid="{00000000-0005-0000-0000-000018000000}"/>
    <cellStyle name="données" xfId="45" xr:uid="{00000000-0005-0000-0000-000019000000}"/>
    <cellStyle name="donnéesbord" xfId="46" xr:uid="{00000000-0005-0000-0000-00001A000000}"/>
    <cellStyle name="ErrRpt_DataEntryCells" xfId="47" xr:uid="{00000000-0005-0000-0000-00001B000000}"/>
    <cellStyle name="ErrRpt-DataEntryCells" xfId="48" xr:uid="{00000000-0005-0000-0000-00001C000000}"/>
    <cellStyle name="ErrRpt-GreyBackground" xfId="49" xr:uid="{00000000-0005-0000-0000-00001D000000}"/>
    <cellStyle name="Fixed" xfId="50" xr:uid="{00000000-0005-0000-0000-00001E000000}"/>
    <cellStyle name="formula" xfId="51" xr:uid="{00000000-0005-0000-0000-00001F000000}"/>
    <cellStyle name="gap" xfId="52" xr:uid="{00000000-0005-0000-0000-000020000000}"/>
    <cellStyle name="Grey" xfId="53" xr:uid="{00000000-0005-0000-0000-000021000000}"/>
    <cellStyle name="GreyBackground" xfId="54" xr:uid="{00000000-0005-0000-0000-000022000000}"/>
    <cellStyle name="Header1" xfId="55" xr:uid="{00000000-0005-0000-0000-000023000000}"/>
    <cellStyle name="Header2" xfId="56" xr:uid="{00000000-0005-0000-0000-000024000000}"/>
    <cellStyle name="Heading1" xfId="57" xr:uid="{00000000-0005-0000-0000-000025000000}"/>
    <cellStyle name="Heading2" xfId="58" xr:uid="{00000000-0005-0000-0000-000026000000}"/>
    <cellStyle name="Hyperlink" xfId="1" builtinId="8"/>
    <cellStyle name="Hyperlink 2" xfId="6" xr:uid="{00000000-0005-0000-0000-000028000000}"/>
    <cellStyle name="Hyperlink 2 2" xfId="115" xr:uid="{48CC318A-4C51-4599-BD9B-727EDAA276D0}"/>
    <cellStyle name="Hyperlink 3" xfId="19" xr:uid="{00000000-0005-0000-0000-000029000000}"/>
    <cellStyle name="Hyperlink 4" xfId="59" xr:uid="{00000000-0005-0000-0000-00002A000000}"/>
    <cellStyle name="Hyperlink 5" xfId="102" xr:uid="{00000000-0005-0000-0000-00002B000000}"/>
    <cellStyle name="Input [yellow]" xfId="60" xr:uid="{00000000-0005-0000-0000-00002C000000}"/>
    <cellStyle name="ISC" xfId="61" xr:uid="{00000000-0005-0000-0000-00002D000000}"/>
    <cellStyle name="isced" xfId="62" xr:uid="{00000000-0005-0000-0000-00002E000000}"/>
    <cellStyle name="ISCED Titles" xfId="63" xr:uid="{00000000-0005-0000-0000-00002F000000}"/>
    <cellStyle name="level1a" xfId="64" xr:uid="{00000000-0005-0000-0000-000030000000}"/>
    <cellStyle name="level2" xfId="65" xr:uid="{00000000-0005-0000-0000-000031000000}"/>
    <cellStyle name="level2a" xfId="66" xr:uid="{00000000-0005-0000-0000-000032000000}"/>
    <cellStyle name="level3" xfId="67" xr:uid="{00000000-0005-0000-0000-000033000000}"/>
    <cellStyle name="Migliaia (0)_conti99" xfId="68" xr:uid="{00000000-0005-0000-0000-000034000000}"/>
    <cellStyle name="Normal" xfId="0" builtinId="0"/>
    <cellStyle name="Normal - Style1" xfId="69" xr:uid="{00000000-0005-0000-0000-000036000000}"/>
    <cellStyle name="Normal 10" xfId="103" xr:uid="{00000000-0005-0000-0000-000037000000}"/>
    <cellStyle name="Normal 10 2" xfId="111" xr:uid="{5524ED5E-54C7-42BF-A770-2653DA17FC53}"/>
    <cellStyle name="Normal 10 3" xfId="108" xr:uid="{FA8EF2BC-A79B-440F-BA78-C94A9907971A}"/>
    <cellStyle name="Normal 11" xfId="104" xr:uid="{00000000-0005-0000-0000-000038000000}"/>
    <cellStyle name="Normal 11 2" xfId="112" xr:uid="{37A5EB1C-E225-4E7A-9B45-C32A012DECA4}"/>
    <cellStyle name="Normal 11 3" xfId="109" xr:uid="{0F548F89-E71F-48AC-A50D-A1EB61B8A9E2}"/>
    <cellStyle name="Normal 12" xfId="105" xr:uid="{00000000-0005-0000-0000-000039000000}"/>
    <cellStyle name="Normal 13" xfId="107" xr:uid="{00000000-0005-0000-0000-00003A000000}"/>
    <cellStyle name="Normal 14" xfId="113" xr:uid="{895F1AF2-4E13-42C1-9B64-C927A8C31FFE}"/>
    <cellStyle name="Normal 15" xfId="116" xr:uid="{E8A97B69-8294-4872-AD39-84E5338AD288}"/>
    <cellStyle name="Normal 16" xfId="117" xr:uid="{F6084D6B-B7FF-406A-86DE-B918FE18BF58}"/>
    <cellStyle name="Normal 2" xfId="2" xr:uid="{00000000-0005-0000-0000-00003B000000}"/>
    <cellStyle name="Normal 2 2" xfId="7" xr:uid="{00000000-0005-0000-0000-00003C000000}"/>
    <cellStyle name="Normal 2 3" xfId="9" xr:uid="{00000000-0005-0000-0000-00003D000000}"/>
    <cellStyle name="Normal 2 4" xfId="10" xr:uid="{00000000-0005-0000-0000-00003E000000}"/>
    <cellStyle name="Normal 2 5" xfId="114" xr:uid="{42B5F9D3-AF09-43C2-A98C-58151243A860}"/>
    <cellStyle name="Normal 2_AUG_TabChap2" xfId="70" xr:uid="{00000000-0005-0000-0000-00003F000000}"/>
    <cellStyle name="Normal 3" xfId="3" xr:uid="{00000000-0005-0000-0000-000040000000}"/>
    <cellStyle name="Normal 3 2" xfId="71" xr:uid="{00000000-0005-0000-0000-000041000000}"/>
    <cellStyle name="Normal 3 3" xfId="72" xr:uid="{00000000-0005-0000-0000-000042000000}"/>
    <cellStyle name="Normal 4" xfId="4" xr:uid="{00000000-0005-0000-0000-000043000000}"/>
    <cellStyle name="Normal 4 2" xfId="21" xr:uid="{00000000-0005-0000-0000-000044000000}"/>
    <cellStyle name="Normal 4 3" xfId="73" xr:uid="{00000000-0005-0000-0000-000045000000}"/>
    <cellStyle name="Normal 5" xfId="18" xr:uid="{00000000-0005-0000-0000-000046000000}"/>
    <cellStyle name="Normal 5 2" xfId="74" xr:uid="{00000000-0005-0000-0000-000047000000}"/>
    <cellStyle name="Normal 6" xfId="20" xr:uid="{00000000-0005-0000-0000-000048000000}"/>
    <cellStyle name="Normal 7" xfId="75" xr:uid="{00000000-0005-0000-0000-000049000000}"/>
    <cellStyle name="Normal 8" xfId="11" xr:uid="{00000000-0005-0000-0000-00004A000000}"/>
    <cellStyle name="Normal 9" xfId="12" xr:uid="{00000000-0005-0000-0000-00004B000000}"/>
    <cellStyle name="Normal-blank" xfId="76" xr:uid="{00000000-0005-0000-0000-00004C000000}"/>
    <cellStyle name="Normal-bottom" xfId="77" xr:uid="{00000000-0005-0000-0000-00004D000000}"/>
    <cellStyle name="Normal-center" xfId="78" xr:uid="{00000000-0005-0000-0000-00004E000000}"/>
    <cellStyle name="Normal-droit" xfId="79" xr:uid="{00000000-0005-0000-0000-00004F000000}"/>
    <cellStyle name="Normal-droite" xfId="80" xr:uid="{00000000-0005-0000-0000-000050000000}"/>
    <cellStyle name="normálne_Sheet1" xfId="106" xr:uid="{00000000-0005-0000-0000-000051000000}"/>
    <cellStyle name="Normalny_FDB Quest - Parenting support" xfId="13" xr:uid="{00000000-0005-0000-0000-000052000000}"/>
    <cellStyle name="Normal-top" xfId="81" xr:uid="{00000000-0005-0000-0000-000053000000}"/>
    <cellStyle name="Note 2" xfId="82" xr:uid="{00000000-0005-0000-0000-000054000000}"/>
    <cellStyle name="notes" xfId="83" xr:uid="{00000000-0005-0000-0000-000055000000}"/>
    <cellStyle name="Percent [2]" xfId="84" xr:uid="{00000000-0005-0000-0000-000056000000}"/>
    <cellStyle name="Percent 2" xfId="14" xr:uid="{00000000-0005-0000-0000-000057000000}"/>
    <cellStyle name="Prozent_SubCatperStud" xfId="85" xr:uid="{00000000-0005-0000-0000-000058000000}"/>
    <cellStyle name="row" xfId="86" xr:uid="{00000000-0005-0000-0000-000059000000}"/>
    <cellStyle name="RowCodes" xfId="87" xr:uid="{00000000-0005-0000-0000-00005A000000}"/>
    <cellStyle name="Row-Col Headings" xfId="88" xr:uid="{00000000-0005-0000-0000-00005B000000}"/>
    <cellStyle name="RowTitles" xfId="89" xr:uid="{00000000-0005-0000-0000-00005C000000}"/>
    <cellStyle name="RowTitles1-Detail" xfId="90" xr:uid="{00000000-0005-0000-0000-00005D000000}"/>
    <cellStyle name="RowTitles-Col2" xfId="91" xr:uid="{00000000-0005-0000-0000-00005E000000}"/>
    <cellStyle name="RowTitles-Detail" xfId="92" xr:uid="{00000000-0005-0000-0000-00005F000000}"/>
    <cellStyle name="semestre" xfId="93" xr:uid="{00000000-0005-0000-0000-000060000000}"/>
    <cellStyle name="Snorm" xfId="15" xr:uid="{00000000-0005-0000-0000-000061000000}"/>
    <cellStyle name="socxn" xfId="16" xr:uid="{00000000-0005-0000-0000-000062000000}"/>
    <cellStyle name="Standard_Info" xfId="94" xr:uid="{00000000-0005-0000-0000-000063000000}"/>
    <cellStyle name="Table No." xfId="95" xr:uid="{00000000-0005-0000-0000-000064000000}"/>
    <cellStyle name="Table Title" xfId="96" xr:uid="{00000000-0005-0000-0000-000065000000}"/>
    <cellStyle name="temp" xfId="97" xr:uid="{00000000-0005-0000-0000-000066000000}"/>
    <cellStyle name="tête chapitre" xfId="98" xr:uid="{00000000-0005-0000-0000-000067000000}"/>
    <cellStyle name="TEXT" xfId="99" xr:uid="{00000000-0005-0000-0000-000068000000}"/>
    <cellStyle name="title1" xfId="100" xr:uid="{00000000-0005-0000-0000-000069000000}"/>
    <cellStyle name="Wrapped" xfId="101" xr:uid="{00000000-0005-0000-0000-00006A000000}"/>
    <cellStyle name="標準_②Ｂ分類事項一覧（英語）" xfId="17" xr:uid="{00000000-0005-0000-0000-00006B000000}"/>
  </cellStyles>
  <dxfs count="0"/>
  <tableStyles count="0" defaultTableStyle="TableStyleMedium2" defaultPivotStyle="PivotStyleLight16"/>
  <colors>
    <mruColors>
      <color rgb="FF4F81BD"/>
      <color rgb="FFEAEAEA"/>
      <color rgb="FF004B8C"/>
      <color rgb="FFCC99FF"/>
      <color rgb="FFDA2128"/>
      <color rgb="FF04629A"/>
      <color rgb="FF4B7320"/>
      <color rgb="FF8CC8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ustomXml" Target="../customXml/item1.xml"/><Relationship Id="rId30"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1870235930859456E-2"/>
          <c:y val="0.18930370519093784"/>
          <c:w val="0.94920902756977921"/>
          <c:h val="0.57254348656404574"/>
        </c:manualLayout>
      </c:layout>
      <c:barChart>
        <c:barDir val="col"/>
        <c:grouping val="stacked"/>
        <c:varyColors val="0"/>
        <c:ser>
          <c:idx val="1"/>
          <c:order val="3"/>
          <c:tx>
            <c:strRef>
              <c:f>'Chart SF2.1.A'!$S$6</c:f>
              <c:strCache>
                <c:ptCount val="1"/>
                <c:pt idx="0">
                  <c:v>2023 (↗)</c:v>
                </c:pt>
              </c:strCache>
            </c:strRef>
          </c:tx>
          <c:spPr>
            <a:solidFill>
              <a:schemeClr val="accent1"/>
            </a:solidFill>
            <a:ln w="6350" cmpd="sng">
              <a:solidFill>
                <a:srgbClr val="000000"/>
              </a:solidFill>
              <a:round/>
            </a:ln>
            <a:effectLst/>
          </c:spPr>
          <c:invertIfNegative val="0"/>
          <c:dPt>
            <c:idx val="4"/>
            <c:invertIfNegative val="0"/>
            <c:bubble3D val="0"/>
            <c:extLst>
              <c:ext xmlns:c16="http://schemas.microsoft.com/office/drawing/2014/chart" uri="{C3380CC4-5D6E-409C-BE32-E72D297353CC}">
                <c16:uniqueId val="{0000000C-EB42-4239-AC19-9F0627D6BB45}"/>
              </c:ext>
            </c:extLst>
          </c:dPt>
          <c:dPt>
            <c:idx val="5"/>
            <c:invertIfNegative val="0"/>
            <c:bubble3D val="0"/>
            <c:spPr>
              <a:pattFill prst="lt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8-3C71-422C-94F6-472B39A55CFF}"/>
              </c:ext>
            </c:extLst>
          </c:dPt>
          <c:dPt>
            <c:idx val="6"/>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01-0FBA-48D3-A69D-D3B3EC146059}"/>
              </c:ext>
            </c:extLst>
          </c:dPt>
          <c:dPt>
            <c:idx val="7"/>
            <c:invertIfNegative val="0"/>
            <c:bubble3D val="0"/>
            <c:spPr>
              <a:solidFill>
                <a:srgbClr val="4F81BD"/>
              </a:solidFill>
              <a:ln w="6350" cmpd="sng">
                <a:solidFill>
                  <a:srgbClr val="000000"/>
                </a:solidFill>
                <a:round/>
              </a:ln>
              <a:effectLst/>
            </c:spPr>
            <c:extLst>
              <c:ext xmlns:c16="http://schemas.microsoft.com/office/drawing/2014/chart" uri="{C3380CC4-5D6E-409C-BE32-E72D297353CC}">
                <c16:uniqueId val="{00000009-3C71-422C-94F6-472B39A55CFF}"/>
              </c:ext>
            </c:extLst>
          </c:dPt>
          <c:dPt>
            <c:idx val="18"/>
            <c:invertIfNegative val="0"/>
            <c:bubble3D val="0"/>
            <c:spPr>
              <a:pattFill prst="pct50">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3-0FBA-48D3-A69D-D3B3EC146059}"/>
              </c:ext>
            </c:extLst>
          </c:dPt>
          <c:dPt>
            <c:idx val="21"/>
            <c:invertIfNegative val="0"/>
            <c:bubble3D val="0"/>
            <c:spPr>
              <a:pattFill prst="pct50">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5-0FBA-48D3-A69D-D3B3EC146059}"/>
              </c:ext>
            </c:extLst>
          </c:dPt>
          <c:dPt>
            <c:idx val="27"/>
            <c:invertIfNegative val="0"/>
            <c:bubble3D val="0"/>
            <c:spPr>
              <a:pattFill prst="ltUp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7-0FBA-48D3-A69D-D3B3EC146059}"/>
              </c:ext>
            </c:extLst>
          </c:dPt>
          <c:cat>
            <c:strRef>
              <c:f>'Chart SF2.1.A'!$L$7:$L$18</c:f>
              <c:strCache>
                <c:ptCount val="12"/>
                <c:pt idx="0">
                  <c:v>Korea </c:v>
                </c:pt>
                <c:pt idx="1">
                  <c:v>Singapore</c:v>
                </c:pt>
                <c:pt idx="2">
                  <c:v>China </c:v>
                </c:pt>
                <c:pt idx="3">
                  <c:v>Japan</c:v>
                </c:pt>
                <c:pt idx="4">
                  <c:v>Thailand</c:v>
                </c:pt>
                <c:pt idx="5">
                  <c:v>OECD </c:v>
                </c:pt>
                <c:pt idx="6">
                  <c:v>Australia</c:v>
                </c:pt>
                <c:pt idx="7">
                  <c:v>Malaysia</c:v>
                </c:pt>
                <c:pt idx="8">
                  <c:v>New Zealand</c:v>
                </c:pt>
                <c:pt idx="9">
                  <c:v>Viet Nam</c:v>
                </c:pt>
                <c:pt idx="10">
                  <c:v>Indonesia</c:v>
                </c:pt>
                <c:pt idx="11">
                  <c:v>Mongolia</c:v>
                </c:pt>
              </c:strCache>
            </c:strRef>
          </c:cat>
          <c:val>
            <c:numRef>
              <c:f>'Chart SF2.1.A'!$S$7:$S$18</c:f>
              <c:numCache>
                <c:formatCode>0.00</c:formatCode>
                <c:ptCount val="12"/>
                <c:pt idx="0">
                  <c:v>0.72</c:v>
                </c:pt>
                <c:pt idx="1">
                  <c:v>0.97</c:v>
                </c:pt>
                <c:pt idx="2">
                  <c:v>0.999</c:v>
                </c:pt>
                <c:pt idx="3">
                  <c:v>1.2</c:v>
                </c:pt>
                <c:pt idx="4">
                  <c:v>1.212</c:v>
                </c:pt>
                <c:pt idx="5">
                  <c:v>1.4298323500532109</c:v>
                </c:pt>
                <c:pt idx="6">
                  <c:v>1.5</c:v>
                </c:pt>
                <c:pt idx="7">
                  <c:v>1.55</c:v>
                </c:pt>
                <c:pt idx="8">
                  <c:v>1.56</c:v>
                </c:pt>
                <c:pt idx="9">
                  <c:v>1.913</c:v>
                </c:pt>
                <c:pt idx="10">
                  <c:v>2.1269999999999998</c:v>
                </c:pt>
                <c:pt idx="11">
                  <c:v>2.7</c:v>
                </c:pt>
              </c:numCache>
            </c:numRef>
          </c:val>
          <c:extLst>
            <c:ext xmlns:c16="http://schemas.microsoft.com/office/drawing/2014/chart" uri="{C3380CC4-5D6E-409C-BE32-E72D297353CC}">
              <c16:uniqueId val="{00000008-0FBA-48D3-A69D-D3B3EC146059}"/>
            </c:ext>
          </c:extLst>
        </c:ser>
        <c:dLbls>
          <c:showLegendKey val="0"/>
          <c:showVal val="0"/>
          <c:showCatName val="0"/>
          <c:showSerName val="0"/>
          <c:showPercent val="0"/>
          <c:showBubbleSize val="0"/>
        </c:dLbls>
        <c:gapWidth val="150"/>
        <c:overlap val="100"/>
        <c:axId val="247525760"/>
        <c:axId val="247528448"/>
      </c:barChart>
      <c:lineChart>
        <c:grouping val="standard"/>
        <c:varyColors val="0"/>
        <c:ser>
          <c:idx val="3"/>
          <c:order val="0"/>
          <c:tx>
            <c:strRef>
              <c:f>'Chart SF2.1.A'!$Q$6</c:f>
              <c:strCache>
                <c:ptCount val="1"/>
                <c:pt idx="0">
                  <c:v>2019</c:v>
                </c:pt>
              </c:strCache>
            </c:strRef>
          </c:tx>
          <c:spPr>
            <a:ln w="28575">
              <a:noFill/>
            </a:ln>
          </c:spPr>
          <c:marker>
            <c:symbol val="dash"/>
            <c:size val="8"/>
            <c:spPr>
              <a:solidFill>
                <a:schemeClr val="tx1"/>
              </a:solidFill>
              <a:ln w="12700">
                <a:noFill/>
              </a:ln>
            </c:spPr>
          </c:marker>
          <c:val>
            <c:numRef>
              <c:f>'Chart SF2.1.A'!$Q$7:$Q$18</c:f>
              <c:numCache>
                <c:formatCode>0.00</c:formatCode>
                <c:ptCount val="12"/>
                <c:pt idx="0">
                  <c:v>0.92</c:v>
                </c:pt>
                <c:pt idx="1">
                  <c:v>1.1399999999999999</c:v>
                </c:pt>
                <c:pt idx="2">
                  <c:v>1.496</c:v>
                </c:pt>
                <c:pt idx="3">
                  <c:v>1.36</c:v>
                </c:pt>
                <c:pt idx="4">
                  <c:v>1.3520000000000001</c:v>
                </c:pt>
                <c:pt idx="5">
                  <c:v>1.5978885014060278</c:v>
                </c:pt>
                <c:pt idx="6">
                  <c:v>1.67</c:v>
                </c:pt>
                <c:pt idx="7">
                  <c:v>1.9830000000000001</c:v>
                </c:pt>
                <c:pt idx="8">
                  <c:v>1.72</c:v>
                </c:pt>
                <c:pt idx="9">
                  <c:v>2.0499999999999998</c:v>
                </c:pt>
                <c:pt idx="10">
                  <c:v>2.2879999999999998</c:v>
                </c:pt>
                <c:pt idx="11">
                  <c:v>2.867</c:v>
                </c:pt>
              </c:numCache>
            </c:numRef>
          </c:val>
          <c:smooth val="0"/>
          <c:extLst>
            <c:ext xmlns:c16="http://schemas.microsoft.com/office/drawing/2014/chart" uri="{C3380CC4-5D6E-409C-BE32-E72D297353CC}">
              <c16:uniqueId val="{0000000E-F71D-4BAF-B46D-ECD64CDEEC21}"/>
            </c:ext>
          </c:extLst>
        </c:ser>
        <c:ser>
          <c:idx val="4"/>
          <c:order val="1"/>
          <c:tx>
            <c:strRef>
              <c:f>'Chart SF2.1.A'!$P$6</c:f>
              <c:strCache>
                <c:ptCount val="1"/>
                <c:pt idx="0">
                  <c:v>1995</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6"/>
            <c:spPr>
              <a:solidFill>
                <a:srgbClr val="FFFFFF"/>
              </a:solidFill>
              <a:ln w="3175">
                <a:solidFill>
                  <a:srgbClr val="000000"/>
                </a:solidFill>
                <a:prstDash val="solid"/>
              </a:ln>
              <a:effectLst/>
            </c:spPr>
          </c:marker>
          <c:cat>
            <c:strRef>
              <c:f>'Chart SF2.1.A'!$L$7:$L$18</c:f>
              <c:strCache>
                <c:ptCount val="12"/>
                <c:pt idx="0">
                  <c:v>Korea </c:v>
                </c:pt>
                <c:pt idx="1">
                  <c:v>Singapore</c:v>
                </c:pt>
                <c:pt idx="2">
                  <c:v>China </c:v>
                </c:pt>
                <c:pt idx="3">
                  <c:v>Japan</c:v>
                </c:pt>
                <c:pt idx="4">
                  <c:v>Thailand</c:v>
                </c:pt>
                <c:pt idx="5">
                  <c:v>OECD </c:v>
                </c:pt>
                <c:pt idx="6">
                  <c:v>Australia</c:v>
                </c:pt>
                <c:pt idx="7">
                  <c:v>Malaysia</c:v>
                </c:pt>
                <c:pt idx="8">
                  <c:v>New Zealand</c:v>
                </c:pt>
                <c:pt idx="9">
                  <c:v>Viet Nam</c:v>
                </c:pt>
                <c:pt idx="10">
                  <c:v>Indonesia</c:v>
                </c:pt>
                <c:pt idx="11">
                  <c:v>Mongolia</c:v>
                </c:pt>
              </c:strCache>
            </c:strRef>
          </c:cat>
          <c:val>
            <c:numRef>
              <c:f>'Chart SF2.1.A'!$P$7:$P$18</c:f>
              <c:numCache>
                <c:formatCode>0.00</c:formatCode>
                <c:ptCount val="12"/>
                <c:pt idx="0">
                  <c:v>1.6339999999999999</c:v>
                </c:pt>
                <c:pt idx="1">
                  <c:v>1.67</c:v>
                </c:pt>
                <c:pt idx="2">
                  <c:v>1.5880000000000001</c:v>
                </c:pt>
                <c:pt idx="3">
                  <c:v>1.42</c:v>
                </c:pt>
                <c:pt idx="4">
                  <c:v>1.8979999999999999</c:v>
                </c:pt>
                <c:pt idx="5">
                  <c:v>1.77</c:v>
                </c:pt>
                <c:pt idx="6">
                  <c:v>1.8220000000000001</c:v>
                </c:pt>
                <c:pt idx="7">
                  <c:v>3.31</c:v>
                </c:pt>
                <c:pt idx="8">
                  <c:v>1.98</c:v>
                </c:pt>
                <c:pt idx="9">
                  <c:v>2.714</c:v>
                </c:pt>
                <c:pt idx="10">
                  <c:v>2.69</c:v>
                </c:pt>
                <c:pt idx="11">
                  <c:v>2.738</c:v>
                </c:pt>
              </c:numCache>
            </c:numRef>
          </c:val>
          <c:smooth val="0"/>
          <c:extLst>
            <c:ext xmlns:c16="http://schemas.microsoft.com/office/drawing/2014/chart" uri="{C3380CC4-5D6E-409C-BE32-E72D297353CC}">
              <c16:uniqueId val="{00000009-0FBA-48D3-A69D-D3B3EC146059}"/>
            </c:ext>
          </c:extLst>
        </c:ser>
        <c:ser>
          <c:idx val="0"/>
          <c:order val="2"/>
          <c:tx>
            <c:strRef>
              <c:f>'Chart SF2.1.A'!$O$6</c:f>
              <c:strCache>
                <c:ptCount val="1"/>
                <c:pt idx="0">
                  <c:v>1970</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6"/>
            <c:spPr>
              <a:solidFill>
                <a:schemeClr val="tx1"/>
              </a:solidFill>
              <a:ln w="3175">
                <a:solidFill>
                  <a:srgbClr val="000000"/>
                </a:solidFill>
                <a:prstDash val="solid"/>
              </a:ln>
              <a:effectLst/>
            </c:spPr>
          </c:marker>
          <c:cat>
            <c:strRef>
              <c:f>'Chart SF2.1.A'!$L$7:$L$18</c:f>
              <c:strCache>
                <c:ptCount val="12"/>
                <c:pt idx="0">
                  <c:v>Korea </c:v>
                </c:pt>
                <c:pt idx="1">
                  <c:v>Singapore</c:v>
                </c:pt>
                <c:pt idx="2">
                  <c:v>China </c:v>
                </c:pt>
                <c:pt idx="3">
                  <c:v>Japan</c:v>
                </c:pt>
                <c:pt idx="4">
                  <c:v>Thailand</c:v>
                </c:pt>
                <c:pt idx="5">
                  <c:v>OECD </c:v>
                </c:pt>
                <c:pt idx="6">
                  <c:v>Australia</c:v>
                </c:pt>
                <c:pt idx="7">
                  <c:v>Malaysia</c:v>
                </c:pt>
                <c:pt idx="8">
                  <c:v>New Zealand</c:v>
                </c:pt>
                <c:pt idx="9">
                  <c:v>Viet Nam</c:v>
                </c:pt>
                <c:pt idx="10">
                  <c:v>Indonesia</c:v>
                </c:pt>
                <c:pt idx="11">
                  <c:v>Mongolia</c:v>
                </c:pt>
              </c:strCache>
            </c:strRef>
          </c:cat>
          <c:val>
            <c:numRef>
              <c:f>'Chart SF2.1.A'!$O$7:$O$18</c:f>
              <c:numCache>
                <c:formatCode>0.00</c:formatCode>
                <c:ptCount val="12"/>
                <c:pt idx="0">
                  <c:v>4.53</c:v>
                </c:pt>
                <c:pt idx="1">
                  <c:v>3.07</c:v>
                </c:pt>
                <c:pt idx="2">
                  <c:v>6.085</c:v>
                </c:pt>
                <c:pt idx="3">
                  <c:v>2.13</c:v>
                </c:pt>
                <c:pt idx="4">
                  <c:v>5.55</c:v>
                </c:pt>
                <c:pt idx="5">
                  <c:v>2.84</c:v>
                </c:pt>
                <c:pt idx="6">
                  <c:v>2.86</c:v>
                </c:pt>
                <c:pt idx="7">
                  <c:v>5.01</c:v>
                </c:pt>
                <c:pt idx="8">
                  <c:v>3.169</c:v>
                </c:pt>
                <c:pt idx="9">
                  <c:v>6.4649999999999999</c:v>
                </c:pt>
                <c:pt idx="10">
                  <c:v>5.47</c:v>
                </c:pt>
                <c:pt idx="11">
                  <c:v>7.57</c:v>
                </c:pt>
              </c:numCache>
            </c:numRef>
          </c:val>
          <c:smooth val="0"/>
          <c:extLst>
            <c:ext xmlns:c16="http://schemas.microsoft.com/office/drawing/2014/chart" uri="{C3380CC4-5D6E-409C-BE32-E72D297353CC}">
              <c16:uniqueId val="{0000000A-0FBA-48D3-A69D-D3B3EC146059}"/>
            </c:ext>
          </c:extLst>
        </c:ser>
        <c:ser>
          <c:idx val="2"/>
          <c:order val="4"/>
          <c:tx>
            <c:strRef>
              <c:f>'Chart SF2.1.A'!$N$6</c:f>
              <c:strCache>
                <c:ptCount val="1"/>
                <c:pt idx="0">
                  <c:v>Population replacement rate</c:v>
                </c:pt>
              </c:strCache>
            </c:strRef>
          </c:tx>
          <c:spPr>
            <a:ln w="12700">
              <a:solidFill>
                <a:schemeClr val="tx1"/>
              </a:solidFill>
              <a:prstDash val="sysDash"/>
            </a:ln>
          </c:spPr>
          <c:marker>
            <c:symbol val="none"/>
          </c:marker>
          <c:cat>
            <c:strRef>
              <c:f>'Chart SF2.1.A'!$L$7:$L$18</c:f>
              <c:strCache>
                <c:ptCount val="12"/>
                <c:pt idx="0">
                  <c:v>Korea </c:v>
                </c:pt>
                <c:pt idx="1">
                  <c:v>Singapore</c:v>
                </c:pt>
                <c:pt idx="2">
                  <c:v>China </c:v>
                </c:pt>
                <c:pt idx="3">
                  <c:v>Japan</c:v>
                </c:pt>
                <c:pt idx="4">
                  <c:v>Thailand</c:v>
                </c:pt>
                <c:pt idx="5">
                  <c:v>OECD </c:v>
                </c:pt>
                <c:pt idx="6">
                  <c:v>Australia</c:v>
                </c:pt>
                <c:pt idx="7">
                  <c:v>Malaysia</c:v>
                </c:pt>
                <c:pt idx="8">
                  <c:v>New Zealand</c:v>
                </c:pt>
                <c:pt idx="9">
                  <c:v>Viet Nam</c:v>
                </c:pt>
                <c:pt idx="10">
                  <c:v>Indonesia</c:v>
                </c:pt>
                <c:pt idx="11">
                  <c:v>Mongolia</c:v>
                </c:pt>
              </c:strCache>
            </c:strRef>
          </c:cat>
          <c:val>
            <c:numRef>
              <c:f>'Chart SF2.1.A'!$N$7:$N$18</c:f>
              <c:numCache>
                <c:formatCode>General</c:formatCode>
                <c:ptCount val="12"/>
                <c:pt idx="0">
                  <c:v>2.1</c:v>
                </c:pt>
                <c:pt idx="1">
                  <c:v>2.1</c:v>
                </c:pt>
                <c:pt idx="2">
                  <c:v>2.1</c:v>
                </c:pt>
                <c:pt idx="3">
                  <c:v>2.1</c:v>
                </c:pt>
                <c:pt idx="4">
                  <c:v>2.1</c:v>
                </c:pt>
                <c:pt idx="5">
                  <c:v>2.1</c:v>
                </c:pt>
                <c:pt idx="6">
                  <c:v>2.1</c:v>
                </c:pt>
                <c:pt idx="7">
                  <c:v>2.1</c:v>
                </c:pt>
                <c:pt idx="8">
                  <c:v>2.1</c:v>
                </c:pt>
                <c:pt idx="9">
                  <c:v>2.1</c:v>
                </c:pt>
                <c:pt idx="10">
                  <c:v>2.1</c:v>
                </c:pt>
                <c:pt idx="11">
                  <c:v>2.1</c:v>
                </c:pt>
              </c:numCache>
            </c:numRef>
          </c:val>
          <c:smooth val="0"/>
          <c:extLst>
            <c:ext xmlns:c16="http://schemas.microsoft.com/office/drawing/2014/chart" uri="{C3380CC4-5D6E-409C-BE32-E72D297353CC}">
              <c16:uniqueId val="{0000000B-0FBA-48D3-A69D-D3B3EC146059}"/>
            </c:ext>
          </c:extLst>
        </c:ser>
        <c:dLbls>
          <c:showLegendKey val="0"/>
          <c:showVal val="0"/>
          <c:showCatName val="0"/>
          <c:showSerName val="0"/>
          <c:showPercent val="0"/>
          <c:showBubbleSize val="0"/>
        </c:dLbls>
        <c:marker val="1"/>
        <c:smooth val="0"/>
        <c:axId val="247525760"/>
        <c:axId val="247528448"/>
      </c:lineChart>
      <c:catAx>
        <c:axId val="24752576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ysClr val="windowText" lastClr="000000"/>
                </a:solidFill>
                <a:latin typeface="Arial Narrow"/>
                <a:ea typeface="Arial Narrow"/>
                <a:cs typeface="Arial Narrow"/>
              </a:defRPr>
            </a:pPr>
            <a:endParaRPr lang="en-US"/>
          </a:p>
        </c:txPr>
        <c:crossAx val="247528448"/>
        <c:crosses val="autoZero"/>
        <c:auto val="1"/>
        <c:lblAlgn val="ctr"/>
        <c:lblOffset val="0"/>
        <c:tickLblSkip val="1"/>
        <c:noMultiLvlLbl val="0"/>
      </c:catAx>
      <c:valAx>
        <c:axId val="247528448"/>
        <c:scaling>
          <c:orientation val="minMax"/>
          <c:max val="8"/>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Children</a:t>
                </a:r>
                <a:r>
                  <a:rPr lang="en-GB" sz="750" b="0" i="0" baseline="0">
                    <a:solidFill>
                      <a:srgbClr val="000000"/>
                    </a:solidFill>
                    <a:latin typeface="Arial Narrow"/>
                  </a:rPr>
                  <a:t> per woman</a:t>
                </a:r>
                <a:endParaRPr lang="en-GB" sz="750" b="0" i="0">
                  <a:solidFill>
                    <a:srgbClr val="000000"/>
                  </a:solidFill>
                  <a:latin typeface="Arial Narrow"/>
                </a:endParaRPr>
              </a:p>
            </c:rich>
          </c:tx>
          <c:layout>
            <c:manualLayout>
              <c:xMode val="edge"/>
              <c:yMode val="edge"/>
              <c:x val="1.2926125327775675E-2"/>
              <c:y val="0.10956441674006256"/>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47525760"/>
        <c:crosses val="autoZero"/>
        <c:crossBetween val="between"/>
      </c:valAx>
      <c:spPr>
        <a:solidFill>
          <a:srgbClr val="EAEAEA">
            <a:alpha val="49804"/>
          </a:srgbClr>
        </a:solidFill>
        <a:ln w="9525">
          <a:solidFill>
            <a:srgbClr val="000000"/>
          </a:solidFill>
        </a:ln>
      </c:spPr>
    </c:plotArea>
    <c:legend>
      <c:legendPos val="t"/>
      <c:layout>
        <c:manualLayout>
          <c:xMode val="edge"/>
          <c:yMode val="edge"/>
          <c:x val="3.7201965449586614E-2"/>
          <c:y val="1.9920803043647753E-2"/>
          <c:w val="0.92019019017069925"/>
          <c:h val="7.2230576441102756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7445796086387494E-3"/>
          <c:y val="0.16815040146674884"/>
          <c:w val="0.98906927548920154"/>
          <c:h val="0.82188919701142726"/>
        </c:manualLayout>
      </c:layout>
      <c:lineChart>
        <c:grouping val="standard"/>
        <c:varyColors val="0"/>
        <c:ser>
          <c:idx val="1"/>
          <c:order val="0"/>
          <c:tx>
            <c:strRef>
              <c:f>'Chart SF2.1.B'!$N$4</c:f>
              <c:strCache>
                <c:ptCount val="1"/>
                <c:pt idx="0">
                  <c:v>Women born in 1950↘</c:v>
                </c:pt>
              </c:strCache>
            </c:strRef>
          </c:tx>
          <c:spPr>
            <a:ln w="25400">
              <a:noFill/>
            </a:ln>
            <a:effectLst/>
          </c:spPr>
          <c:marker>
            <c:symbol val="square"/>
            <c:size val="5"/>
            <c:spPr>
              <a:solidFill>
                <a:schemeClr val="accent1"/>
              </a:solidFill>
              <a:ln w="6350" cap="flat" cmpd="sng" algn="ctr">
                <a:solidFill>
                  <a:srgbClr val="000000"/>
                </a:solidFill>
                <a:prstDash val="solid"/>
                <a:round/>
              </a:ln>
              <a:effectLst/>
            </c:spPr>
          </c:marker>
          <c:dPt>
            <c:idx val="19"/>
            <c:bubble3D val="0"/>
            <c:extLst>
              <c:ext xmlns:c16="http://schemas.microsoft.com/office/drawing/2014/chart" uri="{C3380CC4-5D6E-409C-BE32-E72D297353CC}">
                <c16:uniqueId val="{00000000-5C10-4F62-8A6B-F201B2A68555}"/>
              </c:ext>
            </c:extLst>
          </c:dPt>
          <c:dPt>
            <c:idx val="20"/>
            <c:bubble3D val="0"/>
            <c:extLst>
              <c:ext xmlns:c16="http://schemas.microsoft.com/office/drawing/2014/chart" uri="{C3380CC4-5D6E-409C-BE32-E72D297353CC}">
                <c16:uniqueId val="{00000001-5C10-4F62-8A6B-F201B2A68555}"/>
              </c:ext>
            </c:extLst>
          </c:dPt>
          <c:dPt>
            <c:idx val="21"/>
            <c:bubble3D val="0"/>
            <c:extLst>
              <c:ext xmlns:c16="http://schemas.microsoft.com/office/drawing/2014/chart" uri="{C3380CC4-5D6E-409C-BE32-E72D297353CC}">
                <c16:uniqueId val="{00000002-5C10-4F62-8A6B-F201B2A68555}"/>
              </c:ext>
            </c:extLst>
          </c:dPt>
          <c:dPt>
            <c:idx val="23"/>
            <c:bubble3D val="0"/>
            <c:extLst>
              <c:ext xmlns:c16="http://schemas.microsoft.com/office/drawing/2014/chart" uri="{C3380CC4-5D6E-409C-BE32-E72D297353CC}">
                <c16:uniqueId val="{00000003-5C10-4F62-8A6B-F201B2A68555}"/>
              </c:ext>
            </c:extLst>
          </c:dPt>
          <c:dPt>
            <c:idx val="29"/>
            <c:bubble3D val="0"/>
            <c:extLst>
              <c:ext xmlns:c16="http://schemas.microsoft.com/office/drawing/2014/chart" uri="{C3380CC4-5D6E-409C-BE32-E72D297353CC}">
                <c16:uniqueId val="{00000004-5C10-4F62-8A6B-F201B2A68555}"/>
              </c:ext>
            </c:extLst>
          </c:dPt>
          <c:cat>
            <c:strRef>
              <c:f>'Chart SF2.1.B'!$L$5:$L$13</c:f>
              <c:strCache>
                <c:ptCount val="9"/>
                <c:pt idx="0">
                  <c:v>Mongolia</c:v>
                </c:pt>
                <c:pt idx="1">
                  <c:v>Indonesia</c:v>
                </c:pt>
                <c:pt idx="2">
                  <c:v>Malaysia</c:v>
                </c:pt>
                <c:pt idx="3">
                  <c:v>China</c:v>
                </c:pt>
                <c:pt idx="4">
                  <c:v>Korea</c:v>
                </c:pt>
                <c:pt idx="5">
                  <c:v>Singapore</c:v>
                </c:pt>
                <c:pt idx="6">
                  <c:v>Vietnam</c:v>
                </c:pt>
                <c:pt idx="7">
                  <c:v>Thailand </c:v>
                </c:pt>
                <c:pt idx="8">
                  <c:v>Japan</c:v>
                </c:pt>
              </c:strCache>
            </c:strRef>
          </c:cat>
          <c:val>
            <c:numRef>
              <c:f>'Chart SF2.1.B'!$N$5:$N$13</c:f>
              <c:numCache>
                <c:formatCode>0.0</c:formatCode>
                <c:ptCount val="9"/>
                <c:pt idx="0">
                  <c:v>5.0999999999999996</c:v>
                </c:pt>
                <c:pt idx="1">
                  <c:v>4.3</c:v>
                </c:pt>
                <c:pt idx="2">
                  <c:v>4.2690000000000001</c:v>
                </c:pt>
                <c:pt idx="3">
                  <c:v>2.66</c:v>
                </c:pt>
                <c:pt idx="4">
                  <c:v>2.6185332575326892</c:v>
                </c:pt>
                <c:pt idx="5">
                  <c:v>2.19</c:v>
                </c:pt>
                <c:pt idx="6">
                  <c:v>2.19</c:v>
                </c:pt>
                <c:pt idx="7">
                  <c:v>2.02</c:v>
                </c:pt>
                <c:pt idx="8">
                  <c:v>1.9690000000000001</c:v>
                </c:pt>
              </c:numCache>
            </c:numRef>
          </c:val>
          <c:smooth val="0"/>
          <c:extLst>
            <c:ext xmlns:c16="http://schemas.microsoft.com/office/drawing/2014/chart" uri="{C3380CC4-5D6E-409C-BE32-E72D297353CC}">
              <c16:uniqueId val="{00000005-5C10-4F62-8A6B-F201B2A68555}"/>
            </c:ext>
          </c:extLst>
        </c:ser>
        <c:ser>
          <c:idx val="0"/>
          <c:order val="1"/>
          <c:tx>
            <c:strRef>
              <c:f>'Chart SF2.1.B'!$O$4</c:f>
              <c:strCache>
                <c:ptCount val="1"/>
                <c:pt idx="0">
                  <c:v>Women born in 1960</c:v>
                </c:pt>
              </c:strCache>
            </c:strRef>
          </c:tx>
          <c:spPr>
            <a:ln w="25400">
              <a:noFill/>
            </a:ln>
            <a:effectLst/>
          </c:spPr>
          <c:marker>
            <c:symbol val="diamond"/>
            <c:size val="6"/>
            <c:spPr>
              <a:solidFill>
                <a:schemeClr val="bg1"/>
              </a:solidFill>
              <a:ln w="6350" cap="flat" cmpd="sng" algn="ctr">
                <a:solidFill>
                  <a:srgbClr val="000000"/>
                </a:solidFill>
                <a:prstDash val="solid"/>
                <a:round/>
              </a:ln>
              <a:effectLst/>
            </c:spPr>
          </c:marker>
          <c:cat>
            <c:strRef>
              <c:f>'Chart SF2.1.B'!$L$5:$L$13</c:f>
              <c:strCache>
                <c:ptCount val="9"/>
                <c:pt idx="0">
                  <c:v>Mongolia</c:v>
                </c:pt>
                <c:pt idx="1">
                  <c:v>Indonesia</c:v>
                </c:pt>
                <c:pt idx="2">
                  <c:v>Malaysia</c:v>
                </c:pt>
                <c:pt idx="3">
                  <c:v>China</c:v>
                </c:pt>
                <c:pt idx="4">
                  <c:v>Korea</c:v>
                </c:pt>
                <c:pt idx="5">
                  <c:v>Singapore</c:v>
                </c:pt>
                <c:pt idx="6">
                  <c:v>Vietnam</c:v>
                </c:pt>
                <c:pt idx="7">
                  <c:v>Thailand </c:v>
                </c:pt>
                <c:pt idx="8">
                  <c:v>Japan</c:v>
                </c:pt>
              </c:strCache>
            </c:strRef>
          </c:cat>
          <c:val>
            <c:numRef>
              <c:f>'Chart SF2.1.B'!$O$5:$O$13</c:f>
              <c:numCache>
                <c:formatCode>0.0</c:formatCode>
                <c:ptCount val="9"/>
                <c:pt idx="0">
                  <c:v>4</c:v>
                </c:pt>
                <c:pt idx="1">
                  <c:v>3.5</c:v>
                </c:pt>
                <c:pt idx="2">
                  <c:v>3.3540000000000001</c:v>
                </c:pt>
                <c:pt idx="3">
                  <c:v>1.92</c:v>
                </c:pt>
                <c:pt idx="4">
                  <c:v>1.903598665395615</c:v>
                </c:pt>
                <c:pt idx="5">
                  <c:v>1.88</c:v>
                </c:pt>
                <c:pt idx="6">
                  <c:v>1.9</c:v>
                </c:pt>
                <c:pt idx="8">
                  <c:v>1.8260000000000001</c:v>
                </c:pt>
              </c:numCache>
            </c:numRef>
          </c:val>
          <c:smooth val="0"/>
          <c:extLst>
            <c:ext xmlns:c16="http://schemas.microsoft.com/office/drawing/2014/chart" uri="{C3380CC4-5D6E-409C-BE32-E72D297353CC}">
              <c16:uniqueId val="{00000006-5C10-4F62-8A6B-F201B2A68555}"/>
            </c:ext>
          </c:extLst>
        </c:ser>
        <c:ser>
          <c:idx val="4"/>
          <c:order val="2"/>
          <c:tx>
            <c:strRef>
              <c:f>'Chart SF2.1.B'!$P$4</c:f>
              <c:strCache>
                <c:ptCount val="1"/>
                <c:pt idx="0">
                  <c:v>Women born in 1970</c:v>
                </c:pt>
              </c:strCache>
            </c:strRef>
          </c:tx>
          <c:spPr>
            <a:ln w="25400">
              <a:noFill/>
            </a:ln>
            <a:effectLst/>
          </c:spPr>
          <c:marker>
            <c:symbol val="triangle"/>
            <c:size val="6"/>
            <c:spPr>
              <a:solidFill>
                <a:srgbClr val="CCCCCC"/>
              </a:solidFill>
              <a:ln w="6350" cap="flat" cmpd="sng" algn="ctr">
                <a:solidFill>
                  <a:srgbClr val="000000"/>
                </a:solidFill>
                <a:prstDash val="solid"/>
                <a:round/>
              </a:ln>
              <a:effectLst/>
            </c:spPr>
          </c:marker>
          <c:dPt>
            <c:idx val="19"/>
            <c:bubble3D val="0"/>
            <c:extLst>
              <c:ext xmlns:c16="http://schemas.microsoft.com/office/drawing/2014/chart" uri="{C3380CC4-5D6E-409C-BE32-E72D297353CC}">
                <c16:uniqueId val="{00000007-5C10-4F62-8A6B-F201B2A68555}"/>
              </c:ext>
            </c:extLst>
          </c:dPt>
          <c:dPt>
            <c:idx val="20"/>
            <c:bubble3D val="0"/>
            <c:extLst>
              <c:ext xmlns:c16="http://schemas.microsoft.com/office/drawing/2014/chart" uri="{C3380CC4-5D6E-409C-BE32-E72D297353CC}">
                <c16:uniqueId val="{00000008-5C10-4F62-8A6B-F201B2A68555}"/>
              </c:ext>
            </c:extLst>
          </c:dPt>
          <c:dPt>
            <c:idx val="21"/>
            <c:bubble3D val="0"/>
            <c:extLst>
              <c:ext xmlns:c16="http://schemas.microsoft.com/office/drawing/2014/chart" uri="{C3380CC4-5D6E-409C-BE32-E72D297353CC}">
                <c16:uniqueId val="{00000009-5C10-4F62-8A6B-F201B2A68555}"/>
              </c:ext>
            </c:extLst>
          </c:dPt>
          <c:dPt>
            <c:idx val="23"/>
            <c:bubble3D val="0"/>
            <c:extLst>
              <c:ext xmlns:c16="http://schemas.microsoft.com/office/drawing/2014/chart" uri="{C3380CC4-5D6E-409C-BE32-E72D297353CC}">
                <c16:uniqueId val="{0000000A-5C10-4F62-8A6B-F201B2A68555}"/>
              </c:ext>
            </c:extLst>
          </c:dPt>
          <c:cat>
            <c:strRef>
              <c:f>'Chart SF2.1.B'!$L$5:$L$13</c:f>
              <c:strCache>
                <c:ptCount val="9"/>
                <c:pt idx="0">
                  <c:v>Mongolia</c:v>
                </c:pt>
                <c:pt idx="1">
                  <c:v>Indonesia</c:v>
                </c:pt>
                <c:pt idx="2">
                  <c:v>Malaysia</c:v>
                </c:pt>
                <c:pt idx="3">
                  <c:v>China</c:v>
                </c:pt>
                <c:pt idx="4">
                  <c:v>Korea</c:v>
                </c:pt>
                <c:pt idx="5">
                  <c:v>Singapore</c:v>
                </c:pt>
                <c:pt idx="6">
                  <c:v>Vietnam</c:v>
                </c:pt>
                <c:pt idx="7">
                  <c:v>Thailand </c:v>
                </c:pt>
                <c:pt idx="8">
                  <c:v>Japan</c:v>
                </c:pt>
              </c:strCache>
            </c:strRef>
          </c:cat>
          <c:val>
            <c:numRef>
              <c:f>'Chart SF2.1.B'!$P$5:$P$13</c:f>
              <c:numCache>
                <c:formatCode>0.0</c:formatCode>
                <c:ptCount val="9"/>
                <c:pt idx="0">
                  <c:v>2.7</c:v>
                </c:pt>
                <c:pt idx="1">
                  <c:v>2.8</c:v>
                </c:pt>
                <c:pt idx="2">
                  <c:v>4.9000000000000004</c:v>
                </c:pt>
                <c:pt idx="3">
                  <c:v>1.67</c:v>
                </c:pt>
                <c:pt idx="4">
                  <c:v>1.724372449610486</c:v>
                </c:pt>
                <c:pt idx="5">
                  <c:v>1.6</c:v>
                </c:pt>
                <c:pt idx="6">
                  <c:v>2.06</c:v>
                </c:pt>
                <c:pt idx="8">
                  <c:v>1.4630000000000001</c:v>
                </c:pt>
              </c:numCache>
            </c:numRef>
          </c:val>
          <c:smooth val="0"/>
          <c:extLst>
            <c:ext xmlns:c16="http://schemas.microsoft.com/office/drawing/2014/chart" uri="{C3380CC4-5D6E-409C-BE32-E72D297353CC}">
              <c16:uniqueId val="{0000000B-5C10-4F62-8A6B-F201B2A68555}"/>
            </c:ext>
          </c:extLst>
        </c:ser>
        <c:dLbls>
          <c:showLegendKey val="0"/>
          <c:showVal val="0"/>
          <c:showCatName val="0"/>
          <c:showSerName val="0"/>
          <c:showPercent val="0"/>
          <c:showBubbleSize val="0"/>
        </c:dLbls>
        <c:hiLowLines>
          <c:spPr>
            <a:ln w="6350">
              <a:solidFill>
                <a:srgbClr val="000000"/>
              </a:solidFill>
            </a:ln>
          </c:spPr>
        </c:hiLowLines>
        <c:marker val="1"/>
        <c:smooth val="0"/>
        <c:axId val="244598400"/>
        <c:axId val="244598784"/>
        <c:extLst>
          <c:ext xmlns:c15="http://schemas.microsoft.com/office/drawing/2012/chart" uri="{02D57815-91ED-43cb-92C2-25804820EDAC}">
            <c15:filteredLineSeries>
              <c15:ser>
                <c:idx val="2"/>
                <c:order val="3"/>
                <c:tx>
                  <c:strRef>
                    <c:extLst>
                      <c:ext uri="{02D57815-91ED-43cb-92C2-25804820EDAC}">
                        <c15:formulaRef>
                          <c15:sqref>'Chart SF2.1.B'!$Q$4</c15:sqref>
                        </c15:formulaRef>
                      </c:ext>
                    </c:extLst>
                    <c:strCache>
                      <c:ptCount val="1"/>
                      <c:pt idx="0">
                        <c:v>Women born in 1980</c:v>
                      </c:pt>
                    </c:strCache>
                  </c:strRef>
                </c:tx>
                <c:spPr>
                  <a:ln w="28575">
                    <a:noFill/>
                  </a:ln>
                </c:spPr>
                <c:marker>
                  <c:symbol val="circle"/>
                  <c:size val="7"/>
                  <c:spPr>
                    <a:solidFill>
                      <a:schemeClr val="accent2">
                        <a:lumMod val="60000"/>
                        <a:lumOff val="40000"/>
                      </a:schemeClr>
                    </a:solidFill>
                    <a:ln>
                      <a:solidFill>
                        <a:srgbClr val="FFFFFF"/>
                      </a:solidFill>
                    </a:ln>
                  </c:spPr>
                </c:marker>
                <c:cat>
                  <c:strRef>
                    <c:extLst>
                      <c:ext uri="{02D57815-91ED-43cb-92C2-25804820EDAC}">
                        <c15:formulaRef>
                          <c15:sqref>'Chart SF2.1.B'!$L$5:$L$13</c15:sqref>
                        </c15:formulaRef>
                      </c:ext>
                    </c:extLst>
                    <c:strCache>
                      <c:ptCount val="9"/>
                      <c:pt idx="0">
                        <c:v>Mongolia</c:v>
                      </c:pt>
                      <c:pt idx="1">
                        <c:v>Indonesia</c:v>
                      </c:pt>
                      <c:pt idx="2">
                        <c:v>Malaysia</c:v>
                      </c:pt>
                      <c:pt idx="3">
                        <c:v>China</c:v>
                      </c:pt>
                      <c:pt idx="4">
                        <c:v>Korea</c:v>
                      </c:pt>
                      <c:pt idx="5">
                        <c:v>Singapore</c:v>
                      </c:pt>
                      <c:pt idx="6">
                        <c:v>Vietnam</c:v>
                      </c:pt>
                      <c:pt idx="7">
                        <c:v>Thailand </c:v>
                      </c:pt>
                      <c:pt idx="8">
                        <c:v>Japan</c:v>
                      </c:pt>
                    </c:strCache>
                  </c:strRef>
                </c:cat>
                <c:val>
                  <c:numRef>
                    <c:extLst>
                      <c:ext uri="{02D57815-91ED-43cb-92C2-25804820EDAC}">
                        <c15:formulaRef>
                          <c15:sqref>'Chart SF2.1.B'!$Q$5:$Q$13</c15:sqref>
                        </c15:formulaRef>
                      </c:ext>
                    </c:extLst>
                    <c:numCache>
                      <c:formatCode>0.0</c:formatCode>
                      <c:ptCount val="9"/>
                      <c:pt idx="3">
                        <c:v>1.61</c:v>
                      </c:pt>
                      <c:pt idx="6">
                        <c:v>2.0099999999999998</c:v>
                      </c:pt>
                    </c:numCache>
                  </c:numRef>
                </c:val>
                <c:smooth val="0"/>
                <c:extLst>
                  <c:ext xmlns:c16="http://schemas.microsoft.com/office/drawing/2014/chart" uri="{C3380CC4-5D6E-409C-BE32-E72D297353CC}">
                    <c16:uniqueId val="{0000000C-5C10-4F62-8A6B-F201B2A68555}"/>
                  </c:ext>
                </c:extLst>
              </c15:ser>
            </c15:filteredLineSeries>
          </c:ext>
        </c:extLst>
      </c:lineChart>
      <c:catAx>
        <c:axId val="244598400"/>
        <c:scaling>
          <c:orientation val="minMax"/>
        </c:scaling>
        <c:delete val="0"/>
        <c:axPos val="b"/>
        <c:majorGridlines>
          <c:spPr>
            <a:ln w="9525" cmpd="sng">
              <a:solidFill>
                <a:srgbClr val="FFFFFF"/>
              </a:solidFill>
              <a:prstDash val="solid"/>
            </a:ln>
          </c:spPr>
        </c:majorGridlines>
        <c:numFmt formatCode="General" sourceLinked="1"/>
        <c:majorTickMark val="none"/>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44598784"/>
        <c:crossesAt val="2.1"/>
        <c:auto val="1"/>
        <c:lblAlgn val="ctr"/>
        <c:lblOffset val="0"/>
        <c:tickLblSkip val="1"/>
        <c:noMultiLvlLbl val="0"/>
      </c:catAx>
      <c:valAx>
        <c:axId val="244598784"/>
        <c:scaling>
          <c:orientation val="minMax"/>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Children</a:t>
                </a:r>
                <a:r>
                  <a:rPr lang="en-GB" sz="750" b="0" i="0" baseline="0">
                    <a:solidFill>
                      <a:srgbClr val="000000"/>
                    </a:solidFill>
                    <a:latin typeface="Arial Narrow"/>
                  </a:rPr>
                  <a:t> per woman</a:t>
                </a:r>
                <a:endParaRPr lang="en-GB" sz="750" b="0" i="0">
                  <a:solidFill>
                    <a:srgbClr val="000000"/>
                  </a:solidFill>
                  <a:latin typeface="Arial Narrow"/>
                </a:endParaRPr>
              </a:p>
            </c:rich>
          </c:tx>
          <c:layout>
            <c:manualLayout>
              <c:xMode val="edge"/>
              <c:yMode val="edge"/>
              <c:x val="8.7445796086387494E-3"/>
              <c:y val="0.10956441674006254"/>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44598400"/>
        <c:crosses val="autoZero"/>
        <c:crossBetween val="between"/>
      </c:valAx>
      <c:spPr>
        <a:solidFill>
          <a:srgbClr val="EAEAEA">
            <a:alpha val="50196"/>
          </a:srgbClr>
        </a:solidFill>
        <a:ln w="9525">
          <a:solidFill>
            <a:srgbClr val="000000"/>
          </a:solidFill>
        </a:ln>
      </c:spPr>
    </c:plotArea>
    <c:legend>
      <c:legendPos val="t"/>
      <c:layout>
        <c:manualLayout>
          <c:xMode val="edge"/>
          <c:yMode val="edge"/>
          <c:x val="0.11430456273779001"/>
          <c:y val="7.5637830583120723E-3"/>
          <c:w val="0.81993951574827606"/>
          <c:h val="0.1017952333323920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GB" sz="800"/>
              <a:t>Panel A. First births</a:t>
            </a:r>
          </a:p>
        </c:rich>
      </c:tx>
      <c:layout>
        <c:manualLayout>
          <c:xMode val="edge"/>
          <c:yMode val="edge"/>
          <c:x val="0.41859711750858575"/>
          <c:y val="9.9604015218238737E-2"/>
        </c:manualLayout>
      </c:layout>
      <c:overlay val="0"/>
    </c:title>
    <c:autoTitleDeleted val="0"/>
    <c:plotArea>
      <c:layout>
        <c:manualLayout>
          <c:xMode val="edge"/>
          <c:yMode val="edge"/>
          <c:x val="8.7445796086387494E-3"/>
          <c:y val="0.16815040146674884"/>
          <c:w val="0.98906927548920154"/>
          <c:h val="0.8268693977723387"/>
        </c:manualLayout>
      </c:layout>
      <c:barChart>
        <c:barDir val="col"/>
        <c:grouping val="clustered"/>
        <c:varyColors val="0"/>
        <c:ser>
          <c:idx val="0"/>
          <c:order val="1"/>
          <c:tx>
            <c:strRef>
              <c:f>'Chart SF2.1.C'!$O$4</c:f>
              <c:strCache>
                <c:ptCount val="1"/>
                <c:pt idx="0">
                  <c:v>2023 (↘)</c:v>
                </c:pt>
              </c:strCache>
            </c:strRef>
          </c:tx>
          <c:spPr>
            <a:solidFill>
              <a:srgbClr val="4F81BD"/>
            </a:solidFill>
            <a:ln w="28575">
              <a:noFill/>
            </a:ln>
          </c:spPr>
          <c:invertIfNegative val="0"/>
          <c:val>
            <c:numRef>
              <c:f>'Chart SF2.1.C'!$O$5:$O$12</c:f>
              <c:numCache>
                <c:formatCode>0.0</c:formatCode>
                <c:ptCount val="8"/>
                <c:pt idx="0">
                  <c:v>60.145721390439419</c:v>
                </c:pt>
                <c:pt idx="1">
                  <c:v>56.9</c:v>
                </c:pt>
                <c:pt idx="2">
                  <c:v>55.24</c:v>
                </c:pt>
                <c:pt idx="3">
                  <c:v>46.367132762887216</c:v>
                </c:pt>
                <c:pt idx="4">
                  <c:v>46</c:v>
                </c:pt>
                <c:pt idx="5">
                  <c:v>36.700000000000003</c:v>
                </c:pt>
                <c:pt idx="6" formatCode="General">
                  <c:v>33</c:v>
                </c:pt>
                <c:pt idx="7">
                  <c:v>23.9</c:v>
                </c:pt>
              </c:numCache>
            </c:numRef>
          </c:val>
          <c:extLst>
            <c:ext xmlns:c16="http://schemas.microsoft.com/office/drawing/2014/chart" uri="{C3380CC4-5D6E-409C-BE32-E72D297353CC}">
              <c16:uniqueId val="{00000001-502E-470A-AA23-C0CA03C5CA5D}"/>
            </c:ext>
          </c:extLst>
        </c:ser>
        <c:dLbls>
          <c:showLegendKey val="0"/>
          <c:showVal val="0"/>
          <c:showCatName val="0"/>
          <c:showSerName val="0"/>
          <c:showPercent val="0"/>
          <c:showBubbleSize val="0"/>
        </c:dLbls>
        <c:gapWidth val="150"/>
        <c:axId val="243547312"/>
        <c:axId val="243547696"/>
      </c:barChart>
      <c:lineChart>
        <c:grouping val="standard"/>
        <c:varyColors val="0"/>
        <c:ser>
          <c:idx val="4"/>
          <c:order val="0"/>
          <c:tx>
            <c:strRef>
              <c:f>'Chart SF2.1.C'!$N$4</c:f>
              <c:strCache>
                <c:ptCount val="1"/>
                <c:pt idx="0">
                  <c:v>1980</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6"/>
            <c:spPr>
              <a:solidFill>
                <a:srgbClr val="FFFFFF"/>
              </a:solidFill>
              <a:ln w="3175">
                <a:solidFill>
                  <a:srgbClr val="000000"/>
                </a:solidFill>
                <a:prstDash val="solid"/>
              </a:ln>
              <a:effectLst/>
            </c:spPr>
          </c:marker>
          <c:cat>
            <c:strRef>
              <c:f>'Chart SF2.1.C'!$L$5:$L$12</c:f>
              <c:strCache>
                <c:ptCount val="8"/>
                <c:pt idx="0">
                  <c:v>Korea</c:v>
                </c:pt>
                <c:pt idx="1">
                  <c:v>Thailand</c:v>
                </c:pt>
                <c:pt idx="2">
                  <c:v>China</c:v>
                </c:pt>
                <c:pt idx="3">
                  <c:v>Singapore</c:v>
                </c:pt>
                <c:pt idx="4">
                  <c:v>Japan</c:v>
                </c:pt>
                <c:pt idx="5">
                  <c:v>Malaysia</c:v>
                </c:pt>
                <c:pt idx="6">
                  <c:v>Indonesia </c:v>
                </c:pt>
                <c:pt idx="7">
                  <c:v>Mongolia</c:v>
                </c:pt>
              </c:strCache>
            </c:strRef>
          </c:cat>
          <c:val>
            <c:numRef>
              <c:f>'Chart SF2.1.C'!$N$5:$N$12</c:f>
              <c:numCache>
                <c:formatCode>0.0</c:formatCode>
                <c:ptCount val="8"/>
                <c:pt idx="0">
                  <c:v>41.210226675709492</c:v>
                </c:pt>
                <c:pt idx="1">
                  <c:v>31.4</c:v>
                </c:pt>
                <c:pt idx="2">
                  <c:v>44.15</c:v>
                </c:pt>
                <c:pt idx="3">
                  <c:v>43.593662809035102</c:v>
                </c:pt>
                <c:pt idx="4">
                  <c:v>42</c:v>
                </c:pt>
                <c:pt idx="5">
                  <c:v>25.5</c:v>
                </c:pt>
                <c:pt idx="6" formatCode="General">
                  <c:v>25.7</c:v>
                </c:pt>
              </c:numCache>
            </c:numRef>
          </c:val>
          <c:smooth val="0"/>
          <c:extLst>
            <c:ext xmlns:c16="http://schemas.microsoft.com/office/drawing/2014/chart" uri="{C3380CC4-5D6E-409C-BE32-E72D297353CC}">
              <c16:uniqueId val="{00000000-502E-470A-AA23-C0CA03C5CA5D}"/>
            </c:ext>
          </c:extLst>
        </c:ser>
        <c:dLbls>
          <c:showLegendKey val="0"/>
          <c:showVal val="0"/>
          <c:showCatName val="0"/>
          <c:showSerName val="0"/>
          <c:showPercent val="0"/>
          <c:showBubbleSize val="0"/>
        </c:dLbls>
        <c:marker val="1"/>
        <c:smooth val="0"/>
        <c:axId val="243547312"/>
        <c:axId val="243547696"/>
      </c:lineChart>
      <c:catAx>
        <c:axId val="243547312"/>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43547696"/>
        <c:crosses val="autoZero"/>
        <c:auto val="1"/>
        <c:lblAlgn val="ctr"/>
        <c:lblOffset val="0"/>
        <c:tickLblSkip val="1"/>
        <c:noMultiLvlLbl val="0"/>
      </c:catAx>
      <c:valAx>
        <c:axId val="243547696"/>
        <c:scaling>
          <c:orientation val="minMax"/>
          <c:max val="10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Share of births</a:t>
                </a:r>
                <a:r>
                  <a:rPr lang="en-GB" sz="750" b="0" i="0" baseline="0">
                    <a:solidFill>
                      <a:srgbClr val="000000"/>
                    </a:solidFill>
                    <a:latin typeface="Arial Narrow"/>
                  </a:rPr>
                  <a:t> (%)</a:t>
                </a:r>
                <a:endParaRPr lang="en-GB" sz="750" b="0" i="0">
                  <a:solidFill>
                    <a:srgbClr val="000000"/>
                  </a:solidFill>
                  <a:latin typeface="Arial Narrow"/>
                </a:endParaRPr>
              </a:p>
            </c:rich>
          </c:tx>
          <c:layout>
            <c:manualLayout>
              <c:xMode val="edge"/>
              <c:yMode val="edge"/>
              <c:x val="1.5303014315117824E-2"/>
              <c:y val="0.10956441674006256"/>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43547312"/>
        <c:crosses val="autoZero"/>
        <c:crossBetween val="between"/>
      </c:valAx>
      <c:spPr>
        <a:solidFill>
          <a:srgbClr val="EAEAEA">
            <a:alpha val="50000"/>
          </a:srgbClr>
        </a:solidFill>
        <a:ln w="9525">
          <a:solidFill>
            <a:srgbClr val="000000"/>
          </a:solidFill>
        </a:ln>
      </c:spPr>
    </c:plotArea>
    <c:legend>
      <c:legendPos val="t"/>
      <c:layout>
        <c:manualLayout>
          <c:xMode val="edge"/>
          <c:yMode val="edge"/>
          <c:x val="5.4924738949338817E-2"/>
          <c:y val="1.9920803043647753E-2"/>
          <c:w val="0.92787099284053143"/>
          <c:h val="7.1764692964740959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078" r="0.75000000000000078"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GB" sz="800"/>
              <a:t>Panel B. Third or higher births</a:t>
            </a:r>
          </a:p>
        </c:rich>
      </c:tx>
      <c:layout>
        <c:manualLayout>
          <c:xMode val="edge"/>
          <c:yMode val="edge"/>
          <c:x val="0.39278252355361826"/>
          <c:y val="0"/>
        </c:manualLayout>
      </c:layout>
      <c:overlay val="0"/>
    </c:title>
    <c:autoTitleDeleted val="0"/>
    <c:plotArea>
      <c:layout>
        <c:manualLayout>
          <c:xMode val="edge"/>
          <c:yMode val="edge"/>
          <c:x val="8.7445796086387494E-3"/>
          <c:y val="9.7661747524437945E-2"/>
          <c:w val="0.98906927548920154"/>
          <c:h val="0.89735805171464977"/>
        </c:manualLayout>
      </c:layout>
      <c:barChart>
        <c:barDir val="col"/>
        <c:grouping val="clustered"/>
        <c:varyColors val="0"/>
        <c:ser>
          <c:idx val="0"/>
          <c:order val="1"/>
          <c:tx>
            <c:strRef>
              <c:f>'Chart SF2.1.C'!$Q$4</c:f>
              <c:strCache>
                <c:ptCount val="1"/>
                <c:pt idx="0">
                  <c:v>2023 (↘)</c:v>
                </c:pt>
              </c:strCache>
            </c:strRef>
          </c:tx>
          <c:spPr>
            <a:solidFill>
              <a:srgbClr val="4F81BD"/>
            </a:solidFill>
            <a:ln w="28575">
              <a:noFill/>
            </a:ln>
          </c:spPr>
          <c:invertIfNegative val="0"/>
          <c:val>
            <c:numRef>
              <c:f>'Chart SF2.1.C'!$Q$5:$Q$12</c:f>
              <c:numCache>
                <c:formatCode>0.0</c:formatCode>
                <c:ptCount val="8"/>
                <c:pt idx="0">
                  <c:v>7.4999565270314914</c:v>
                </c:pt>
                <c:pt idx="1">
                  <c:v>9.1</c:v>
                </c:pt>
                <c:pt idx="2">
                  <c:v>13.1</c:v>
                </c:pt>
                <c:pt idx="3">
                  <c:v>17.334009123162698</c:v>
                </c:pt>
                <c:pt idx="4">
                  <c:v>17.8</c:v>
                </c:pt>
                <c:pt idx="5">
                  <c:v>18.600000000000001</c:v>
                </c:pt>
                <c:pt idx="6" formatCode="General">
                  <c:v>31.9</c:v>
                </c:pt>
                <c:pt idx="7">
                  <c:v>49.7</c:v>
                </c:pt>
              </c:numCache>
            </c:numRef>
          </c:val>
          <c:extLst>
            <c:ext xmlns:c16="http://schemas.microsoft.com/office/drawing/2014/chart" uri="{C3380CC4-5D6E-409C-BE32-E72D297353CC}">
              <c16:uniqueId val="{00000001-A56B-4FDD-8130-56AC728C16ED}"/>
            </c:ext>
          </c:extLst>
        </c:ser>
        <c:dLbls>
          <c:showLegendKey val="0"/>
          <c:showVal val="0"/>
          <c:showCatName val="0"/>
          <c:showSerName val="0"/>
          <c:showPercent val="0"/>
          <c:showBubbleSize val="0"/>
        </c:dLbls>
        <c:gapWidth val="150"/>
        <c:axId val="244753568"/>
        <c:axId val="243563024"/>
      </c:barChart>
      <c:lineChart>
        <c:grouping val="standard"/>
        <c:varyColors val="0"/>
        <c:ser>
          <c:idx val="4"/>
          <c:order val="0"/>
          <c:tx>
            <c:strRef>
              <c:f>'Chart SF2.1.C'!$P$4</c:f>
              <c:strCache>
                <c:ptCount val="1"/>
                <c:pt idx="0">
                  <c:v>1980</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5"/>
            <c:spPr>
              <a:solidFill>
                <a:srgbClr val="FFFFFF"/>
              </a:solidFill>
              <a:ln w="3175">
                <a:solidFill>
                  <a:srgbClr val="000000"/>
                </a:solidFill>
                <a:prstDash val="solid"/>
              </a:ln>
              <a:effectLst/>
            </c:spPr>
          </c:marker>
          <c:cat>
            <c:strRef>
              <c:f>'Chart SF2.1.C'!$L$5:$L$12</c:f>
              <c:strCache>
                <c:ptCount val="8"/>
                <c:pt idx="0">
                  <c:v>Korea</c:v>
                </c:pt>
                <c:pt idx="1">
                  <c:v>Thailand</c:v>
                </c:pt>
                <c:pt idx="2">
                  <c:v>China</c:v>
                </c:pt>
                <c:pt idx="3">
                  <c:v>Singapore</c:v>
                </c:pt>
                <c:pt idx="4">
                  <c:v>Japan</c:v>
                </c:pt>
                <c:pt idx="5">
                  <c:v>Malaysia</c:v>
                </c:pt>
                <c:pt idx="6">
                  <c:v>Indonesia </c:v>
                </c:pt>
                <c:pt idx="7">
                  <c:v>Mongolia</c:v>
                </c:pt>
              </c:strCache>
            </c:strRef>
          </c:cat>
          <c:val>
            <c:numRef>
              <c:f>'Chart SF2.1.C'!$P$5:$P$12</c:f>
              <c:numCache>
                <c:formatCode>0.0</c:formatCode>
                <c:ptCount val="8"/>
                <c:pt idx="0">
                  <c:v>25.222090612970092</c:v>
                </c:pt>
                <c:pt idx="1">
                  <c:v>27.5</c:v>
                </c:pt>
                <c:pt idx="2">
                  <c:v>27.49</c:v>
                </c:pt>
                <c:pt idx="3">
                  <c:v>22.158332726787492</c:v>
                </c:pt>
                <c:pt idx="4">
                  <c:v>16.899999999999999</c:v>
                </c:pt>
                <c:pt idx="5">
                  <c:v>52.3</c:v>
                </c:pt>
                <c:pt idx="6" formatCode="General">
                  <c:v>50.7</c:v>
                </c:pt>
              </c:numCache>
            </c:numRef>
          </c:val>
          <c:smooth val="0"/>
          <c:extLst>
            <c:ext xmlns:c16="http://schemas.microsoft.com/office/drawing/2014/chart" uri="{C3380CC4-5D6E-409C-BE32-E72D297353CC}">
              <c16:uniqueId val="{00000000-A56B-4FDD-8130-56AC728C16ED}"/>
            </c:ext>
          </c:extLst>
        </c:ser>
        <c:dLbls>
          <c:showLegendKey val="0"/>
          <c:showVal val="0"/>
          <c:showCatName val="0"/>
          <c:showSerName val="0"/>
          <c:showPercent val="0"/>
          <c:showBubbleSize val="0"/>
        </c:dLbls>
        <c:marker val="1"/>
        <c:smooth val="0"/>
        <c:axId val="244753568"/>
        <c:axId val="243563024"/>
      </c:lineChart>
      <c:catAx>
        <c:axId val="24475356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243563024"/>
        <c:crosses val="autoZero"/>
        <c:auto val="1"/>
        <c:lblAlgn val="ctr"/>
        <c:lblOffset val="0"/>
        <c:tickLblSkip val="1"/>
        <c:noMultiLvlLbl val="0"/>
      </c:catAx>
      <c:valAx>
        <c:axId val="243563024"/>
        <c:scaling>
          <c:orientation val="minMax"/>
          <c:max val="100"/>
        </c:scaling>
        <c:delete val="0"/>
        <c:axPos val="l"/>
        <c:majorGridlines>
          <c:spPr>
            <a:ln w="9525" cmpd="sng">
              <a:solidFill>
                <a:srgbClr val="FFFFFF"/>
              </a:solidFill>
              <a:prstDash val="solid"/>
            </a:ln>
          </c:spPr>
        </c:majorGridlines>
        <c:title>
          <c:tx>
            <c:rich>
              <a:bodyPr rot="0" vert="horz"/>
              <a:lstStyle/>
              <a:p>
                <a:pPr algn="l">
                  <a:defRPr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Share of births</a:t>
                </a:r>
                <a:r>
                  <a:rPr lang="en-GB" sz="750" b="0" i="0" baseline="0">
                    <a:solidFill>
                      <a:srgbClr val="000000"/>
                    </a:solidFill>
                    <a:latin typeface="Arial Narrow"/>
                  </a:rPr>
                  <a:t> (%)</a:t>
                </a:r>
                <a:endParaRPr lang="en-GB" sz="750" b="0" i="0">
                  <a:solidFill>
                    <a:srgbClr val="000000"/>
                  </a:solidFill>
                  <a:latin typeface="Arial Narrow"/>
                </a:endParaRPr>
              </a:p>
            </c:rich>
          </c:tx>
          <c:layout>
            <c:manualLayout>
              <c:xMode val="edge"/>
              <c:yMode val="edge"/>
              <c:x val="1.5303014315117824E-2"/>
              <c:y val="3.9841606087295492E-2"/>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244753568"/>
        <c:crosses val="autoZero"/>
        <c:crossBetween val="between"/>
      </c:valAx>
      <c:spPr>
        <a:solidFill>
          <a:srgbClr val="EAEAEA">
            <a:alpha val="50000"/>
          </a:srgbClr>
        </a:solidFill>
        <a:ln w="9525">
          <a:solidFill>
            <a:srgbClr val="000000"/>
          </a:solidFill>
        </a:ln>
      </c:spPr>
    </c:plotArea>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7589408440446517E-3"/>
          <c:y val="0.13285764016894772"/>
          <c:w val="0.98905132394494388"/>
          <c:h val="0.86216215907014038"/>
        </c:manualLayout>
      </c:layout>
      <c:barChart>
        <c:barDir val="col"/>
        <c:grouping val="percentStacked"/>
        <c:varyColors val="0"/>
        <c:ser>
          <c:idx val="4"/>
          <c:order val="0"/>
          <c:tx>
            <c:strRef>
              <c:f>'Chart SF2.1.D'!$M$3</c:f>
              <c:strCache>
                <c:ptCount val="1"/>
                <c:pt idx="0">
                  <c:v>First Birth (↘)</c:v>
                </c:pt>
              </c:strCache>
            </c:strRef>
          </c:tx>
          <c:spPr>
            <a:solidFill>
              <a:srgbClr val="4F81BD"/>
            </a:solidFill>
            <a:ln w="6350" cmpd="sng">
              <a:solidFill>
                <a:srgbClr val="000000"/>
              </a:solidFill>
              <a:round/>
            </a:ln>
            <a:effectLst/>
          </c:spPr>
          <c:invertIfNegative val="0"/>
          <c:cat>
            <c:strRef>
              <c:f>'Chart SF2.1.D'!$L$5:$L$12</c:f>
              <c:strCache>
                <c:ptCount val="8"/>
                <c:pt idx="0">
                  <c:v>Korea </c:v>
                </c:pt>
                <c:pt idx="1">
                  <c:v>Thailand</c:v>
                </c:pt>
                <c:pt idx="2">
                  <c:v>China </c:v>
                </c:pt>
                <c:pt idx="3">
                  <c:v>Singapore</c:v>
                </c:pt>
                <c:pt idx="4">
                  <c:v>Japan</c:v>
                </c:pt>
                <c:pt idx="5">
                  <c:v>Malaysia</c:v>
                </c:pt>
                <c:pt idx="6">
                  <c:v>Indonesia</c:v>
                </c:pt>
                <c:pt idx="7">
                  <c:v>Mongolia</c:v>
                </c:pt>
              </c:strCache>
            </c:strRef>
          </c:cat>
          <c:val>
            <c:numRef>
              <c:f>'Chart SF2.1.D'!$M$5:$M$12</c:f>
              <c:numCache>
                <c:formatCode>0.0</c:formatCode>
                <c:ptCount val="8"/>
                <c:pt idx="0">
                  <c:v>60.145721390439419</c:v>
                </c:pt>
                <c:pt idx="1">
                  <c:v>56.9</c:v>
                </c:pt>
                <c:pt idx="2">
                  <c:v>55.2</c:v>
                </c:pt>
                <c:pt idx="3">
                  <c:v>46.367132762887216</c:v>
                </c:pt>
                <c:pt idx="4">
                  <c:v>46</c:v>
                </c:pt>
                <c:pt idx="5">
                  <c:v>36.700000000000003</c:v>
                </c:pt>
                <c:pt idx="6">
                  <c:v>33</c:v>
                </c:pt>
                <c:pt idx="7">
                  <c:v>23.9</c:v>
                </c:pt>
              </c:numCache>
            </c:numRef>
          </c:val>
          <c:extLst>
            <c:ext xmlns:c16="http://schemas.microsoft.com/office/drawing/2014/chart" uri="{C3380CC4-5D6E-409C-BE32-E72D297353CC}">
              <c16:uniqueId val="{00000000-582C-43BA-A686-A475A6F3AFED}"/>
            </c:ext>
          </c:extLst>
        </c:ser>
        <c:ser>
          <c:idx val="0"/>
          <c:order val="1"/>
          <c:tx>
            <c:strRef>
              <c:f>'Chart SF2.1.D'!$N$3</c:f>
              <c:strCache>
                <c:ptCount val="1"/>
                <c:pt idx="0">
                  <c:v>Second Birth</c:v>
                </c:pt>
              </c:strCache>
            </c:strRef>
          </c:tx>
          <c:spPr>
            <a:solidFill>
              <a:srgbClr val="CCCCCC"/>
            </a:solidFill>
            <a:ln w="6350" cmpd="sng">
              <a:solidFill>
                <a:srgbClr val="000000"/>
              </a:solidFill>
              <a:round/>
            </a:ln>
            <a:effectLst/>
          </c:spPr>
          <c:invertIfNegative val="0"/>
          <c:cat>
            <c:strRef>
              <c:f>'Chart SF2.1.D'!$L$5:$L$12</c:f>
              <c:strCache>
                <c:ptCount val="8"/>
                <c:pt idx="0">
                  <c:v>Korea </c:v>
                </c:pt>
                <c:pt idx="1">
                  <c:v>Thailand</c:v>
                </c:pt>
                <c:pt idx="2">
                  <c:v>China </c:v>
                </c:pt>
                <c:pt idx="3">
                  <c:v>Singapore</c:v>
                </c:pt>
                <c:pt idx="4">
                  <c:v>Japan</c:v>
                </c:pt>
                <c:pt idx="5">
                  <c:v>Malaysia</c:v>
                </c:pt>
                <c:pt idx="6">
                  <c:v>Indonesia</c:v>
                </c:pt>
                <c:pt idx="7">
                  <c:v>Mongolia</c:v>
                </c:pt>
              </c:strCache>
            </c:strRef>
          </c:cat>
          <c:val>
            <c:numRef>
              <c:f>'Chart SF2.1.D'!$N$5:$N$12</c:f>
              <c:numCache>
                <c:formatCode>0.0</c:formatCode>
                <c:ptCount val="8"/>
                <c:pt idx="0">
                  <c:v>32.326934112368924</c:v>
                </c:pt>
                <c:pt idx="1">
                  <c:v>30.6</c:v>
                </c:pt>
                <c:pt idx="2">
                  <c:v>31.7</c:v>
                </c:pt>
                <c:pt idx="3">
                  <c:v>36.283950985361201</c:v>
                </c:pt>
                <c:pt idx="4">
                  <c:v>36.200000000000003</c:v>
                </c:pt>
                <c:pt idx="5">
                  <c:v>26.7</c:v>
                </c:pt>
                <c:pt idx="6">
                  <c:v>35</c:v>
                </c:pt>
                <c:pt idx="7">
                  <c:v>26.4</c:v>
                </c:pt>
              </c:numCache>
            </c:numRef>
          </c:val>
          <c:extLst>
            <c:ext xmlns:c16="http://schemas.microsoft.com/office/drawing/2014/chart" uri="{C3380CC4-5D6E-409C-BE32-E72D297353CC}">
              <c16:uniqueId val="{00000001-582C-43BA-A686-A475A6F3AFED}"/>
            </c:ext>
          </c:extLst>
        </c:ser>
        <c:ser>
          <c:idx val="2"/>
          <c:order val="2"/>
          <c:tx>
            <c:strRef>
              <c:f>'Chart SF2.1.D'!$O$3</c:f>
              <c:strCache>
                <c:ptCount val="1"/>
                <c:pt idx="0">
                  <c:v>Third birth or higher</c:v>
                </c:pt>
              </c:strCache>
            </c:strRef>
          </c:tx>
          <c:spPr>
            <a:solidFill>
              <a:srgbClr val="A7B9E3"/>
            </a:solidFill>
            <a:ln w="6350" cmpd="sng">
              <a:solidFill>
                <a:srgbClr val="000000"/>
              </a:solidFill>
              <a:round/>
            </a:ln>
            <a:effectLst/>
          </c:spPr>
          <c:invertIfNegative val="0"/>
          <c:cat>
            <c:strRef>
              <c:f>'Chart SF2.1.D'!$L$5:$L$12</c:f>
              <c:strCache>
                <c:ptCount val="8"/>
                <c:pt idx="0">
                  <c:v>Korea </c:v>
                </c:pt>
                <c:pt idx="1">
                  <c:v>Thailand</c:v>
                </c:pt>
                <c:pt idx="2">
                  <c:v>China </c:v>
                </c:pt>
                <c:pt idx="3">
                  <c:v>Singapore</c:v>
                </c:pt>
                <c:pt idx="4">
                  <c:v>Japan</c:v>
                </c:pt>
                <c:pt idx="5">
                  <c:v>Malaysia</c:v>
                </c:pt>
                <c:pt idx="6">
                  <c:v>Indonesia</c:v>
                </c:pt>
                <c:pt idx="7">
                  <c:v>Mongolia</c:v>
                </c:pt>
              </c:strCache>
            </c:strRef>
          </c:cat>
          <c:val>
            <c:numRef>
              <c:f>'Chart SF2.1.D'!$O$5:$O$12</c:f>
              <c:numCache>
                <c:formatCode>0.0</c:formatCode>
                <c:ptCount val="8"/>
                <c:pt idx="0">
                  <c:v>7.4999565270314914</c:v>
                </c:pt>
                <c:pt idx="1">
                  <c:v>9.1</c:v>
                </c:pt>
                <c:pt idx="2">
                  <c:v>13.1</c:v>
                </c:pt>
                <c:pt idx="3">
                  <c:v>17.334009123162698</c:v>
                </c:pt>
                <c:pt idx="4">
                  <c:v>17.8</c:v>
                </c:pt>
                <c:pt idx="5">
                  <c:v>36.5</c:v>
                </c:pt>
                <c:pt idx="6">
                  <c:v>31.9</c:v>
                </c:pt>
                <c:pt idx="7">
                  <c:v>49.7</c:v>
                </c:pt>
              </c:numCache>
            </c:numRef>
          </c:val>
          <c:extLst>
            <c:ext xmlns:c16="http://schemas.microsoft.com/office/drawing/2014/chart" uri="{C3380CC4-5D6E-409C-BE32-E72D297353CC}">
              <c16:uniqueId val="{00000002-582C-43BA-A686-A475A6F3AFED}"/>
            </c:ext>
          </c:extLst>
        </c:ser>
        <c:dLbls>
          <c:showLegendKey val="0"/>
          <c:showVal val="0"/>
          <c:showCatName val="0"/>
          <c:showSerName val="0"/>
          <c:showPercent val="0"/>
          <c:showBubbleSize val="0"/>
        </c:dLbls>
        <c:gapWidth val="150"/>
        <c:overlap val="100"/>
        <c:axId val="121432464"/>
        <c:axId val="121430504"/>
      </c:barChart>
      <c:catAx>
        <c:axId val="121432464"/>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u="none" strike="noStrike" baseline="0">
                <a:solidFill>
                  <a:srgbClr val="000000"/>
                </a:solidFill>
                <a:latin typeface="Arial Narrow"/>
                <a:ea typeface="Arial Narrow"/>
                <a:cs typeface="Arial Narrow"/>
              </a:defRPr>
            </a:pPr>
            <a:endParaRPr lang="en-US"/>
          </a:p>
        </c:txPr>
        <c:crossAx val="121430504"/>
        <c:crosses val="autoZero"/>
        <c:auto val="1"/>
        <c:lblAlgn val="ctr"/>
        <c:lblOffset val="0"/>
        <c:tickLblSkip val="1"/>
        <c:noMultiLvlLbl val="0"/>
      </c:catAx>
      <c:valAx>
        <c:axId val="121430504"/>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121432464"/>
        <c:crosses val="autoZero"/>
        <c:crossBetween val="between"/>
      </c:valAx>
      <c:spPr>
        <a:solidFill>
          <a:srgbClr val="F4FFFF">
            <a:alpha val="50000"/>
          </a:srgbClr>
        </a:solidFill>
        <a:ln w="9525">
          <a:solidFill>
            <a:srgbClr val="000000"/>
          </a:solidFill>
        </a:ln>
      </c:spPr>
    </c:plotArea>
    <c:legend>
      <c:legendPos val="t"/>
      <c:layout>
        <c:manualLayout>
          <c:xMode val="edge"/>
          <c:yMode val="edge"/>
          <c:x val="6.0836189184846109E-2"/>
          <c:y val="1.9920803043647753E-2"/>
          <c:w val="0.92663455974597697"/>
          <c:h val="7.4703011413679049E-2"/>
        </c:manualLayout>
      </c:layout>
      <c:overlay val="1"/>
      <c:spPr>
        <a:solidFill>
          <a:srgbClr val="EAEAEA">
            <a:alpha val="50000"/>
          </a:srgbClr>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11" r="0.75000000000000111"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85725</xdr:colOff>
      <xdr:row>4</xdr:row>
      <xdr:rowOff>57150</xdr:rowOff>
    </xdr:from>
    <xdr:to>
      <xdr:col>8</xdr:col>
      <xdr:colOff>246713</xdr:colOff>
      <xdr:row>20</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82550</xdr:colOff>
      <xdr:row>3</xdr:row>
      <xdr:rowOff>57150</xdr:rowOff>
    </xdr:from>
    <xdr:to>
      <xdr:col>8</xdr:col>
      <xdr:colOff>246713</xdr:colOff>
      <xdr:row>22</xdr:row>
      <xdr:rowOff>16448</xdr:rowOff>
    </xdr:to>
    <xdr:graphicFrame macro="">
      <xdr:nvGraphicFramePr>
        <xdr:cNvPr id="2" name="Chart 3">
          <a:extLst>
            <a:ext uri="{FF2B5EF4-FFF2-40B4-BE49-F238E27FC236}">
              <a16:creationId xmlns:a16="http://schemas.microsoft.com/office/drawing/2014/main" id="{23151222-4FF3-4232-8903-2B1578F54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9524</xdr:rowOff>
    </xdr:from>
    <xdr:to>
      <xdr:col>8</xdr:col>
      <xdr:colOff>608663</xdr:colOff>
      <xdr:row>17</xdr:row>
      <xdr:rowOff>121222</xdr:rowOff>
    </xdr:to>
    <xdr:graphicFrame macro="">
      <xdr:nvGraphicFramePr>
        <xdr:cNvPr id="2" name="Chart 3">
          <a:extLst>
            <a:ext uri="{FF2B5EF4-FFF2-40B4-BE49-F238E27FC236}">
              <a16:creationId xmlns:a16="http://schemas.microsoft.com/office/drawing/2014/main" id="{A41FC6A9-4708-4257-A916-42AC896A51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9525</xdr:rowOff>
    </xdr:from>
    <xdr:to>
      <xdr:col>8</xdr:col>
      <xdr:colOff>608663</xdr:colOff>
      <xdr:row>31</xdr:row>
      <xdr:rowOff>85725</xdr:rowOff>
    </xdr:to>
    <xdr:graphicFrame macro="">
      <xdr:nvGraphicFramePr>
        <xdr:cNvPr id="3" name="Chart 3">
          <a:extLst>
            <a:ext uri="{FF2B5EF4-FFF2-40B4-BE49-F238E27FC236}">
              <a16:creationId xmlns:a16="http://schemas.microsoft.com/office/drawing/2014/main" id="{F2D07D40-C7CA-425A-AD6E-E3F2795C3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85726</xdr:colOff>
      <xdr:row>2</xdr:row>
      <xdr:rowOff>57150</xdr:rowOff>
    </xdr:from>
    <xdr:to>
      <xdr:col>8</xdr:col>
      <xdr:colOff>409575</xdr:colOff>
      <xdr:row>17</xdr:row>
      <xdr:rowOff>123825</xdr:rowOff>
    </xdr:to>
    <xdr:graphicFrame macro="">
      <xdr:nvGraphicFramePr>
        <xdr:cNvPr id="2" name="Chart 3">
          <a:extLst>
            <a:ext uri="{FF2B5EF4-FFF2-40B4-BE49-F238E27FC236}">
              <a16:creationId xmlns:a16="http://schemas.microsoft.com/office/drawing/2014/main" id="{F595505B-9776-48A4-956E-BA165B523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oecdshare.oecd.org/TEMP/OutputContr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EMP/OutputContr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ausstats.abs.gov.au/Ausstats/subscriber.nsf/0/D15AA24359739174CA25749B00176F62/$File/3105065001ds0005_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TEMP/Growth/GrowthDo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TEMP/Growth/GrowthDo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VR1/Chapuis_C$/Growth/WP24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SVR1\Chapuis_C$\Growth\WP24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PLIC\SID\EDUCAT\EAG\IND\1997\DATA\ENGLISH\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APPLIC/SID/EDUCAT/EAG/IND/1997/DATA/ENGLISH/E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sdataELS\Applic\APW94\SOPTABLE\ANNEXE\Restruct\ANXA01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ain.oecd.org/sdataELS/Applic/APW94/SOPTABLE/ANNEXE/Restruct/ANXA01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VR1/Chapuis_C$/Growth/GrowthDo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5.1"/>
      <sheetName val="Table 5.2"/>
      <sheetName val="Table 5.3"/>
      <sheetName val="Table 5.4"/>
      <sheetName val="Table 5.5"/>
      <sheetName val="Table 5.6"/>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5o"/>
      <sheetName val="Fig6o"/>
      <sheetName val="Fig12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Sheet8"/>
      <sheetName val="Sheet10"/>
      <sheetName val="Sheet1"/>
      <sheetName val="Sheet22"/>
      <sheetName val="Sheet2"/>
      <sheetName val="Sheet3"/>
      <sheetName val="FAME Persistence"/>
      <sheetName val="%US"/>
      <sheetName val="......"/>
      <sheetName val="Table1"/>
      <sheetName val="estimatedTfp"/>
      <sheetName val="estimatedTfp_nt"/>
      <sheetName val="estimatedTfp_hrs"/>
      <sheetName val="tfp_all2"/>
      <sheetName val="Fig1(data) GdpvHp"/>
      <sheetName val="Fig2-3(data) GdpvHp_Pop"/>
      <sheetName val="Fig6(data)"/>
      <sheetName val="Fig5-6(data)GdpbvHp_Pop"/>
      <sheetName val="Fig7-8(data)GdpvHp_EtHp"/>
      <sheetName val="Fig11-12(data)"/>
      <sheetName val="Fig15(data)"/>
      <sheetName val="Fig2o"/>
      <sheetName val="Fig9o"/>
      <sheetName val="Fig10o"/>
      <sheetName val="Fig13o"/>
      <sheetName val="AnnexTab2"/>
      <sheetName val="GdpvHpTab"/>
      <sheetName val="GdpbvHp Tab"/>
      <sheetName val="GdpvHp_Pop Tab"/>
      <sheetName val="GdpbvHp_Pop Tab"/>
      <sheetName val="GdpvHp_EtHp Tab"/>
      <sheetName val="GdpbvHp_EtbHp Tab"/>
      <sheetName val="TableTfp_nt"/>
      <sheetName val="Test"/>
      <sheetName val="Test1"/>
      <sheetName val="TableTfp_hrs"/>
      <sheetName val="Fig2(data) GdpbvHp"/>
      <sheetName val="Fig9-10(data) GdpbvHp_EtbHp"/>
      <sheetName val="Fig13-14(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5o"/>
      <sheetName val="Fig6o"/>
      <sheetName val="Fig12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Sheet8"/>
      <sheetName val="Sheet10"/>
      <sheetName val="Sheet1"/>
      <sheetName val="Sheet22"/>
      <sheetName val="Sheet2"/>
      <sheetName val="Sheet3"/>
      <sheetName val="FAME Persistence"/>
      <sheetName val="%US"/>
      <sheetName val="......"/>
      <sheetName val="Table1"/>
      <sheetName val="estimatedTfp"/>
      <sheetName val="estimatedTfp_nt"/>
      <sheetName val="estimatedTfp_hrs"/>
      <sheetName val="tfp_all2"/>
      <sheetName val="Fig1(data) GdpvHp"/>
      <sheetName val="Fig2-3(data) GdpvHp_Pop"/>
      <sheetName val="Fig6(data)"/>
      <sheetName val="Fig5-6(data)GdpbvHp_Pop"/>
      <sheetName val="Fig7-8(data)GdpvHp_EtHp"/>
      <sheetName val="Fig11-12(data)"/>
      <sheetName val="Fig15(data)"/>
      <sheetName val="Fig2o"/>
      <sheetName val="Fig9o"/>
      <sheetName val="Fig10o"/>
      <sheetName val="Fig13o"/>
      <sheetName val="AnnexTab2"/>
      <sheetName val="GdpvHpTab"/>
      <sheetName val="GdpbvHp Tab"/>
      <sheetName val="GdpvHp_Pop Tab"/>
      <sheetName val="GdpbvHp_Pop Tab"/>
      <sheetName val="GdpvHp_EtHp Tab"/>
      <sheetName val="GdpbvHp_EtbHp Tab"/>
      <sheetName val="TableTfp_nt"/>
      <sheetName val="Test"/>
      <sheetName val="Test1"/>
      <sheetName val="TableTfp_hrs"/>
      <sheetName val="Fig2(data) GdpbvHp"/>
      <sheetName val="Fig9-10(data) GdpbvHp_EtbHp"/>
      <sheetName val="Fig13-14(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
      <sheetName val="E2.XLS"/>
    </sheetNames>
    <definedNames>
      <definedName name="Country_Mean"/>
    </defined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
    </sheetNames>
    <definedNames>
      <definedName name="Country_Mean"/>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 val="A24"/>
      <sheetName val="A13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 val="A24"/>
      <sheetName val="A13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13" Type="http://schemas.openxmlformats.org/officeDocument/2006/relationships/customProperty" Target="../customProperty12.bin"/><Relationship Id="rId18" Type="http://schemas.openxmlformats.org/officeDocument/2006/relationships/customProperty" Target="../customProperty17.bin"/><Relationship Id="rId26" Type="http://schemas.openxmlformats.org/officeDocument/2006/relationships/customProperty" Target="../customProperty25.bin"/><Relationship Id="rId3" Type="http://schemas.openxmlformats.org/officeDocument/2006/relationships/customProperty" Target="../customProperty2.bin"/><Relationship Id="rId21" Type="http://schemas.openxmlformats.org/officeDocument/2006/relationships/customProperty" Target="../customProperty20.bin"/><Relationship Id="rId7" Type="http://schemas.openxmlformats.org/officeDocument/2006/relationships/customProperty" Target="../customProperty6.bin"/><Relationship Id="rId12" Type="http://schemas.openxmlformats.org/officeDocument/2006/relationships/customProperty" Target="../customProperty11.bin"/><Relationship Id="rId17" Type="http://schemas.openxmlformats.org/officeDocument/2006/relationships/customProperty" Target="../customProperty16.bin"/><Relationship Id="rId25" Type="http://schemas.openxmlformats.org/officeDocument/2006/relationships/customProperty" Target="../customProperty24.bin"/><Relationship Id="rId2" Type="http://schemas.openxmlformats.org/officeDocument/2006/relationships/customProperty" Target="../customProperty1.bin"/><Relationship Id="rId16" Type="http://schemas.openxmlformats.org/officeDocument/2006/relationships/customProperty" Target="../customProperty15.bin"/><Relationship Id="rId20" Type="http://schemas.openxmlformats.org/officeDocument/2006/relationships/customProperty" Target="../customProperty19.bin"/><Relationship Id="rId29" Type="http://schemas.openxmlformats.org/officeDocument/2006/relationships/customProperty" Target="../customProperty28.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24" Type="http://schemas.openxmlformats.org/officeDocument/2006/relationships/customProperty" Target="../customProperty23.bin"/><Relationship Id="rId5" Type="http://schemas.openxmlformats.org/officeDocument/2006/relationships/customProperty" Target="../customProperty4.bin"/><Relationship Id="rId15" Type="http://schemas.openxmlformats.org/officeDocument/2006/relationships/customProperty" Target="../customProperty14.bin"/><Relationship Id="rId23" Type="http://schemas.openxmlformats.org/officeDocument/2006/relationships/customProperty" Target="../customProperty22.bin"/><Relationship Id="rId28" Type="http://schemas.openxmlformats.org/officeDocument/2006/relationships/customProperty" Target="../customProperty27.bin"/><Relationship Id="rId10" Type="http://schemas.openxmlformats.org/officeDocument/2006/relationships/customProperty" Target="../customProperty9.bin"/><Relationship Id="rId19" Type="http://schemas.openxmlformats.org/officeDocument/2006/relationships/customProperty" Target="../customProperty18.bin"/><Relationship Id="rId4" Type="http://schemas.openxmlformats.org/officeDocument/2006/relationships/customProperty" Target="../customProperty3.bin"/><Relationship Id="rId9" Type="http://schemas.openxmlformats.org/officeDocument/2006/relationships/customProperty" Target="../customProperty8.bin"/><Relationship Id="rId14" Type="http://schemas.openxmlformats.org/officeDocument/2006/relationships/customProperty" Target="../customProperty13.bin"/><Relationship Id="rId22" Type="http://schemas.openxmlformats.org/officeDocument/2006/relationships/customProperty" Target="../customProperty21.bin"/><Relationship Id="rId27" Type="http://schemas.openxmlformats.org/officeDocument/2006/relationships/customProperty" Target="../customProperty26.bin"/><Relationship Id="rId30"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35.bin"/><Relationship Id="rId13" Type="http://schemas.openxmlformats.org/officeDocument/2006/relationships/customProperty" Target="../customProperty40.bin"/><Relationship Id="rId3" Type="http://schemas.openxmlformats.org/officeDocument/2006/relationships/customProperty" Target="../customProperty30.bin"/><Relationship Id="rId7" Type="http://schemas.openxmlformats.org/officeDocument/2006/relationships/customProperty" Target="../customProperty34.bin"/><Relationship Id="rId12" Type="http://schemas.openxmlformats.org/officeDocument/2006/relationships/customProperty" Target="../customProperty39.bin"/><Relationship Id="rId2" Type="http://schemas.openxmlformats.org/officeDocument/2006/relationships/customProperty" Target="../customProperty29.bin"/><Relationship Id="rId1" Type="http://schemas.openxmlformats.org/officeDocument/2006/relationships/printerSettings" Target="../printerSettings/printerSettings3.bin"/><Relationship Id="rId6" Type="http://schemas.openxmlformats.org/officeDocument/2006/relationships/customProperty" Target="../customProperty33.bin"/><Relationship Id="rId11" Type="http://schemas.openxmlformats.org/officeDocument/2006/relationships/customProperty" Target="../customProperty38.bin"/><Relationship Id="rId5" Type="http://schemas.openxmlformats.org/officeDocument/2006/relationships/customProperty" Target="../customProperty32.bin"/><Relationship Id="rId15" Type="http://schemas.openxmlformats.org/officeDocument/2006/relationships/drawing" Target="../drawings/drawing3.xml"/><Relationship Id="rId10" Type="http://schemas.openxmlformats.org/officeDocument/2006/relationships/customProperty" Target="../customProperty37.bin"/><Relationship Id="rId4" Type="http://schemas.openxmlformats.org/officeDocument/2006/relationships/customProperty" Target="../customProperty31.bin"/><Relationship Id="rId9" Type="http://schemas.openxmlformats.org/officeDocument/2006/relationships/customProperty" Target="../customProperty36.bin"/><Relationship Id="rId14" Type="http://schemas.openxmlformats.org/officeDocument/2006/relationships/customProperty" Target="../customProperty41.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48.bin"/><Relationship Id="rId13" Type="http://schemas.openxmlformats.org/officeDocument/2006/relationships/customProperty" Target="../customProperty53.bin"/><Relationship Id="rId3" Type="http://schemas.openxmlformats.org/officeDocument/2006/relationships/customProperty" Target="../customProperty43.bin"/><Relationship Id="rId7" Type="http://schemas.openxmlformats.org/officeDocument/2006/relationships/customProperty" Target="../customProperty47.bin"/><Relationship Id="rId12" Type="http://schemas.openxmlformats.org/officeDocument/2006/relationships/customProperty" Target="../customProperty52.bin"/><Relationship Id="rId2" Type="http://schemas.openxmlformats.org/officeDocument/2006/relationships/customProperty" Target="../customProperty42.bin"/><Relationship Id="rId1" Type="http://schemas.openxmlformats.org/officeDocument/2006/relationships/printerSettings" Target="../printerSettings/printerSettings4.bin"/><Relationship Id="rId6" Type="http://schemas.openxmlformats.org/officeDocument/2006/relationships/customProperty" Target="../customProperty46.bin"/><Relationship Id="rId11" Type="http://schemas.openxmlformats.org/officeDocument/2006/relationships/customProperty" Target="../customProperty51.bin"/><Relationship Id="rId5" Type="http://schemas.openxmlformats.org/officeDocument/2006/relationships/customProperty" Target="../customProperty45.bin"/><Relationship Id="rId15" Type="http://schemas.openxmlformats.org/officeDocument/2006/relationships/drawing" Target="../drawings/drawing4.xml"/><Relationship Id="rId10" Type="http://schemas.openxmlformats.org/officeDocument/2006/relationships/customProperty" Target="../customProperty50.bin"/><Relationship Id="rId4" Type="http://schemas.openxmlformats.org/officeDocument/2006/relationships/customProperty" Target="../customProperty44.bin"/><Relationship Id="rId9" Type="http://schemas.openxmlformats.org/officeDocument/2006/relationships/customProperty" Target="../customProperty49.bin"/><Relationship Id="rId14" Type="http://schemas.openxmlformats.org/officeDocument/2006/relationships/customProperty" Target="../customProperty5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
  <sheetViews>
    <sheetView showGridLines="0" tabSelected="1" zoomScaleNormal="100" workbookViewId="0">
      <selection sqref="A1:I1"/>
    </sheetView>
  </sheetViews>
  <sheetFormatPr defaultRowHeight="12.5"/>
  <cols>
    <col min="1" max="1" width="15.81640625" style="18" bestFit="1" customWidth="1"/>
    <col min="2" max="11" width="9.08984375" style="18"/>
    <col min="12" max="12" width="14.26953125" style="18" customWidth="1"/>
    <col min="13" max="13" width="18.08984375" style="18" customWidth="1"/>
    <col min="14" max="14" width="1.08984375" style="18" customWidth="1"/>
    <col min="15" max="15" width="16.6328125" style="18" customWidth="1"/>
    <col min="16" max="16" width="16.6328125" style="20" customWidth="1"/>
    <col min="17" max="19" width="16.6328125" style="18" customWidth="1"/>
  </cols>
  <sheetData>
    <row r="1" spans="1:20" ht="16.5" customHeight="1">
      <c r="A1" s="208" t="s">
        <v>121</v>
      </c>
      <c r="B1" s="208"/>
      <c r="C1" s="208"/>
      <c r="D1" s="208"/>
      <c r="E1" s="208"/>
      <c r="F1" s="208"/>
      <c r="G1" s="208"/>
      <c r="H1" s="208"/>
      <c r="I1" s="208"/>
      <c r="J1" s="95"/>
      <c r="K1" s="66"/>
      <c r="L1" s="209"/>
      <c r="M1" s="210"/>
      <c r="N1" s="210"/>
      <c r="O1" s="210"/>
      <c r="P1" s="210"/>
      <c r="Q1" s="210"/>
      <c r="R1" s="96"/>
      <c r="S1" s="96"/>
    </row>
    <row r="2" spans="1:20" ht="13">
      <c r="A2" s="213" t="s">
        <v>30</v>
      </c>
      <c r="B2" s="213"/>
      <c r="C2" s="213"/>
      <c r="D2" s="213"/>
      <c r="E2" s="213"/>
      <c r="F2" s="213"/>
      <c r="G2" s="213"/>
      <c r="H2" s="213"/>
      <c r="I2" s="213"/>
      <c r="J2" s="27"/>
      <c r="K2" s="27"/>
      <c r="L2" s="212"/>
      <c r="M2" s="212"/>
      <c r="N2" s="212"/>
      <c r="O2" s="212"/>
      <c r="P2" s="212"/>
      <c r="Q2" s="212"/>
      <c r="R2" s="32"/>
      <c r="S2" s="32"/>
    </row>
    <row r="3" spans="1:20" ht="12.75" customHeight="1">
      <c r="A3" s="213"/>
      <c r="B3" s="213"/>
      <c r="C3" s="213"/>
      <c r="D3" s="213"/>
      <c r="E3" s="213"/>
      <c r="F3" s="213"/>
      <c r="G3" s="213"/>
      <c r="H3" s="213"/>
      <c r="I3" s="213"/>
      <c r="J3" s="27"/>
      <c r="K3" s="27"/>
      <c r="L3" s="212"/>
      <c r="M3" s="212"/>
      <c r="N3" s="212"/>
      <c r="O3" s="212"/>
      <c r="P3" s="212"/>
      <c r="Q3" s="212"/>
      <c r="R3" s="32"/>
      <c r="S3" s="32"/>
    </row>
    <row r="4" spans="1:20" ht="13">
      <c r="A4" s="211"/>
      <c r="B4" s="211"/>
      <c r="C4" s="211"/>
      <c r="D4" s="211"/>
      <c r="E4" s="211"/>
      <c r="F4" s="211"/>
      <c r="G4" s="211"/>
      <c r="H4" s="211"/>
      <c r="I4" s="211"/>
      <c r="J4" s="27"/>
      <c r="K4" s="27"/>
      <c r="L4" s="68"/>
      <c r="M4" s="68"/>
      <c r="N4" s="68"/>
      <c r="O4" s="68"/>
      <c r="P4" s="68"/>
      <c r="Q4" s="68"/>
      <c r="R4" s="68"/>
      <c r="S4" s="68"/>
    </row>
    <row r="5" spans="1:20" ht="13">
      <c r="A5" s="55"/>
      <c r="B5" s="55"/>
      <c r="C5" s="55"/>
      <c r="D5" s="55"/>
      <c r="E5" s="55"/>
      <c r="F5" s="55"/>
      <c r="G5" s="55"/>
      <c r="H5" s="55"/>
      <c r="I5" s="55"/>
      <c r="J5" s="27"/>
      <c r="K5" s="27"/>
      <c r="L5" s="32"/>
      <c r="M5" s="32"/>
      <c r="N5" s="32"/>
      <c r="O5" s="212" t="s">
        <v>9</v>
      </c>
      <c r="P5" s="212"/>
      <c r="Q5" s="212"/>
      <c r="R5" s="32"/>
      <c r="S5" s="32"/>
      <c r="T5" s="69"/>
    </row>
    <row r="6" spans="1:20" ht="13">
      <c r="A6" s="56"/>
      <c r="B6" s="56"/>
      <c r="C6" s="56"/>
      <c r="D6" s="56"/>
      <c r="E6" s="56"/>
      <c r="F6" s="56"/>
      <c r="G6" s="56"/>
      <c r="H6" s="56"/>
      <c r="I6" s="56"/>
      <c r="J6" s="22"/>
      <c r="K6" s="22"/>
      <c r="L6" s="30"/>
      <c r="M6" s="30"/>
      <c r="N6" s="71" t="s">
        <v>36</v>
      </c>
      <c r="O6" s="41">
        <v>1970</v>
      </c>
      <c r="P6" s="65">
        <v>1995</v>
      </c>
      <c r="Q6" s="65">
        <v>2019</v>
      </c>
      <c r="R6" s="65">
        <v>2020</v>
      </c>
      <c r="S6" s="65" t="s">
        <v>56</v>
      </c>
      <c r="T6" s="69"/>
    </row>
    <row r="7" spans="1:20" ht="13">
      <c r="A7" s="56"/>
      <c r="B7" s="56"/>
      <c r="C7" s="56"/>
      <c r="D7" s="56"/>
      <c r="E7" s="56"/>
      <c r="F7" s="56"/>
      <c r="G7" s="56"/>
      <c r="H7" s="56"/>
      <c r="I7" s="56"/>
      <c r="J7" s="22"/>
      <c r="K7" s="22"/>
      <c r="L7" s="43" t="s">
        <v>21</v>
      </c>
      <c r="M7" s="43"/>
      <c r="N7" s="43">
        <v>2.1</v>
      </c>
      <c r="O7" s="54">
        <v>4.53</v>
      </c>
      <c r="P7" s="54">
        <v>1.6339999999999999</v>
      </c>
      <c r="Q7" s="54">
        <v>0.92</v>
      </c>
      <c r="R7" s="54">
        <v>0.84</v>
      </c>
      <c r="S7" s="54">
        <v>0.72</v>
      </c>
      <c r="T7" s="67"/>
    </row>
    <row r="8" spans="1:20" ht="13">
      <c r="A8" s="57"/>
      <c r="B8" s="57"/>
      <c r="C8" s="57"/>
      <c r="D8" s="57"/>
      <c r="E8" s="57"/>
      <c r="F8" s="57"/>
      <c r="G8" s="57"/>
      <c r="H8" s="57"/>
      <c r="I8" s="57"/>
      <c r="J8" s="22"/>
      <c r="K8" s="22"/>
      <c r="L8" s="52" t="s">
        <v>19</v>
      </c>
      <c r="M8" s="52"/>
      <c r="N8" s="52">
        <v>2.1</v>
      </c>
      <c r="O8" s="70">
        <v>3.07</v>
      </c>
      <c r="P8" s="70">
        <v>1.67</v>
      </c>
      <c r="Q8" s="70">
        <v>1.1399999999999999</v>
      </c>
      <c r="R8" s="70">
        <v>1.1000000000000001</v>
      </c>
      <c r="S8" s="70">
        <v>0.97</v>
      </c>
      <c r="T8" s="67"/>
    </row>
    <row r="9" spans="1:20" ht="13">
      <c r="A9" s="57"/>
      <c r="B9" s="57"/>
      <c r="C9" s="57"/>
      <c r="D9" s="57"/>
      <c r="E9" s="57"/>
      <c r="F9" s="57"/>
      <c r="G9" s="57"/>
      <c r="H9" s="57"/>
      <c r="I9" s="57"/>
      <c r="J9" s="22"/>
      <c r="K9" s="22"/>
      <c r="L9" s="43" t="s">
        <v>22</v>
      </c>
      <c r="M9" s="43"/>
      <c r="N9" s="43">
        <v>2.1</v>
      </c>
      <c r="O9" s="54">
        <v>6.085</v>
      </c>
      <c r="P9" s="54">
        <v>1.5880000000000001</v>
      </c>
      <c r="Q9" s="54">
        <v>1.496</v>
      </c>
      <c r="R9" s="54">
        <v>1.2809999999999999</v>
      </c>
      <c r="S9" s="54">
        <v>0.999</v>
      </c>
      <c r="T9" s="67"/>
    </row>
    <row r="10" spans="1:20" ht="13">
      <c r="A10" s="57"/>
      <c r="B10" s="57"/>
      <c r="C10" s="57"/>
      <c r="D10" s="57"/>
      <c r="E10" s="57"/>
      <c r="F10" s="57"/>
      <c r="G10" s="57"/>
      <c r="H10" s="57"/>
      <c r="I10" s="57"/>
      <c r="J10" s="22"/>
      <c r="K10" s="22"/>
      <c r="L10" s="52" t="s">
        <v>2</v>
      </c>
      <c r="M10" s="52"/>
      <c r="N10" s="52">
        <v>2.1</v>
      </c>
      <c r="O10" s="70">
        <v>2.13</v>
      </c>
      <c r="P10" s="70">
        <v>1.42</v>
      </c>
      <c r="Q10" s="70">
        <v>1.36</v>
      </c>
      <c r="R10" s="70">
        <v>1.33</v>
      </c>
      <c r="S10" s="70">
        <v>1.2</v>
      </c>
      <c r="T10" s="67"/>
    </row>
    <row r="11" spans="1:20" ht="13">
      <c r="A11" s="57"/>
      <c r="B11" s="57"/>
      <c r="C11" s="57"/>
      <c r="D11" s="57"/>
      <c r="E11" s="57"/>
      <c r="F11" s="57"/>
      <c r="G11" s="57"/>
      <c r="H11" s="57"/>
      <c r="I11" s="57"/>
      <c r="J11" s="22"/>
      <c r="K11" s="63"/>
      <c r="L11" s="43" t="s">
        <v>20</v>
      </c>
      <c r="M11" s="43"/>
      <c r="N11" s="43">
        <v>2.1</v>
      </c>
      <c r="O11" s="54">
        <v>5.55</v>
      </c>
      <c r="P11" s="54">
        <v>1.8979999999999999</v>
      </c>
      <c r="Q11" s="91">
        <v>1.3520000000000001</v>
      </c>
      <c r="R11" s="54">
        <v>1.341</v>
      </c>
      <c r="S11" s="54">
        <v>1.212</v>
      </c>
      <c r="T11" s="67"/>
    </row>
    <row r="12" spans="1:20" ht="13">
      <c r="A12" s="57"/>
      <c r="B12" s="57"/>
      <c r="C12" s="57"/>
      <c r="D12" s="57"/>
      <c r="E12" s="57"/>
      <c r="F12" s="57"/>
      <c r="G12" s="57"/>
      <c r="H12" s="57"/>
      <c r="I12" s="57"/>
      <c r="J12" s="22"/>
      <c r="K12" s="63"/>
      <c r="L12" s="52" t="s">
        <v>57</v>
      </c>
      <c r="M12" s="52"/>
      <c r="N12" s="52">
        <v>2.1</v>
      </c>
      <c r="O12" s="70">
        <v>2.84</v>
      </c>
      <c r="P12" s="70">
        <v>1.77</v>
      </c>
      <c r="Q12" s="70">
        <v>1.5978885014060278</v>
      </c>
      <c r="R12" s="70">
        <v>1.558981271525002</v>
      </c>
      <c r="S12" s="70">
        <v>1.4298323500532109</v>
      </c>
      <c r="T12" s="67"/>
    </row>
    <row r="13" spans="1:20" ht="13">
      <c r="A13" s="57"/>
      <c r="B13" s="57"/>
      <c r="C13" s="57"/>
      <c r="D13" s="57"/>
      <c r="E13" s="57"/>
      <c r="F13" s="57"/>
      <c r="G13" s="57"/>
      <c r="H13" s="57"/>
      <c r="I13" s="57"/>
      <c r="J13" s="22"/>
      <c r="K13" s="63"/>
      <c r="L13" s="43" t="s">
        <v>25</v>
      </c>
      <c r="M13" s="43"/>
      <c r="N13" s="43">
        <v>2.1</v>
      </c>
      <c r="O13" s="54">
        <v>2.86</v>
      </c>
      <c r="P13" s="54">
        <v>1.8220000000000001</v>
      </c>
      <c r="Q13" s="54">
        <v>1.67</v>
      </c>
      <c r="R13" s="54">
        <v>1.59</v>
      </c>
      <c r="S13" s="54">
        <v>1.5</v>
      </c>
      <c r="T13" s="67"/>
    </row>
    <row r="14" spans="1:20" ht="13">
      <c r="A14" s="57"/>
      <c r="B14" s="57"/>
      <c r="C14" s="57"/>
      <c r="D14" s="57"/>
      <c r="E14" s="57"/>
      <c r="F14" s="57"/>
      <c r="G14" s="57"/>
      <c r="H14" s="57"/>
      <c r="I14" s="57"/>
      <c r="J14" s="22"/>
      <c r="K14" s="63"/>
      <c r="L14" s="236" t="s">
        <v>33</v>
      </c>
      <c r="M14" s="236"/>
      <c r="N14" s="236">
        <v>2.1</v>
      </c>
      <c r="O14" s="237">
        <v>5.01</v>
      </c>
      <c r="P14" s="237">
        <v>3.31</v>
      </c>
      <c r="Q14" s="237">
        <v>1.9830000000000001</v>
      </c>
      <c r="R14" s="237">
        <v>1.7</v>
      </c>
      <c r="S14" s="237">
        <v>1.55</v>
      </c>
      <c r="T14" s="67"/>
    </row>
    <row r="15" spans="1:20" ht="13">
      <c r="A15" s="57"/>
      <c r="B15" s="57"/>
      <c r="C15" s="57"/>
      <c r="D15" s="57"/>
      <c r="E15" s="57"/>
      <c r="F15" s="57"/>
      <c r="G15" s="57"/>
      <c r="H15" s="57"/>
      <c r="I15" s="57"/>
      <c r="J15" s="22"/>
      <c r="K15" s="63"/>
      <c r="L15" s="43" t="s">
        <v>26</v>
      </c>
      <c r="M15" s="43"/>
      <c r="N15" s="43">
        <v>2.1</v>
      </c>
      <c r="O15" s="54">
        <v>3.169</v>
      </c>
      <c r="P15" s="54">
        <v>1.98</v>
      </c>
      <c r="Q15" s="54">
        <v>1.72</v>
      </c>
      <c r="R15" s="54">
        <v>1.61</v>
      </c>
      <c r="S15" s="54">
        <v>1.56</v>
      </c>
      <c r="T15" s="67"/>
    </row>
    <row r="16" spans="1:20" ht="13">
      <c r="A16" s="57"/>
      <c r="B16" s="57"/>
      <c r="C16" s="57"/>
      <c r="D16" s="57"/>
      <c r="E16" s="57"/>
      <c r="F16" s="57"/>
      <c r="G16" s="57"/>
      <c r="H16" s="57"/>
      <c r="I16" s="57"/>
      <c r="J16" s="22"/>
      <c r="K16" s="63"/>
      <c r="L16" s="52" t="s">
        <v>24</v>
      </c>
      <c r="M16" s="52"/>
      <c r="N16" s="52">
        <v>2.1</v>
      </c>
      <c r="O16" s="70">
        <v>6.4649999999999999</v>
      </c>
      <c r="P16" s="70">
        <v>2.714</v>
      </c>
      <c r="Q16" s="70">
        <v>2.0499999999999998</v>
      </c>
      <c r="R16" s="70">
        <v>2.12</v>
      </c>
      <c r="S16" s="70">
        <v>1.913</v>
      </c>
      <c r="T16" s="67"/>
    </row>
    <row r="17" spans="1:20" ht="13">
      <c r="A17" s="57"/>
      <c r="B17" s="57"/>
      <c r="C17" s="57"/>
      <c r="D17" s="57"/>
      <c r="E17" s="57"/>
      <c r="F17" s="57"/>
      <c r="G17" s="57"/>
      <c r="H17" s="57"/>
      <c r="I17" s="57"/>
      <c r="J17" s="22"/>
      <c r="K17" s="63"/>
      <c r="L17" s="43" t="s">
        <v>34</v>
      </c>
      <c r="M17" s="43"/>
      <c r="N17" s="43">
        <v>2.1</v>
      </c>
      <c r="O17" s="54">
        <v>5.47</v>
      </c>
      <c r="P17" s="54">
        <v>2.69</v>
      </c>
      <c r="Q17" s="54">
        <v>2.2879999999999998</v>
      </c>
      <c r="R17" s="54">
        <v>2.266</v>
      </c>
      <c r="S17" s="54">
        <v>2.1269999999999998</v>
      </c>
      <c r="T17" s="67"/>
    </row>
    <row r="18" spans="1:20" ht="13">
      <c r="A18" s="57"/>
      <c r="B18" s="57"/>
      <c r="C18" s="57"/>
      <c r="D18" s="57"/>
      <c r="E18" s="57"/>
      <c r="F18" s="57"/>
      <c r="G18" s="57"/>
      <c r="H18" s="57"/>
      <c r="I18" s="57"/>
      <c r="J18" s="22"/>
      <c r="K18" s="63"/>
      <c r="L18" s="53" t="s">
        <v>35</v>
      </c>
      <c r="M18" s="53"/>
      <c r="N18" s="53">
        <v>2.1</v>
      </c>
      <c r="O18" s="92">
        <v>7.57</v>
      </c>
      <c r="P18" s="92">
        <v>2.738</v>
      </c>
      <c r="Q18" s="92">
        <v>2.867</v>
      </c>
      <c r="R18" s="92">
        <v>2.9</v>
      </c>
      <c r="S18" s="92">
        <v>2.7</v>
      </c>
      <c r="T18" s="67"/>
    </row>
    <row r="19" spans="1:20" ht="12.75" customHeight="1">
      <c r="A19" s="57"/>
      <c r="B19" s="57"/>
      <c r="C19" s="57"/>
      <c r="D19" s="57"/>
      <c r="E19" s="57"/>
      <c r="F19" s="57"/>
      <c r="G19" s="57"/>
      <c r="H19" s="57"/>
      <c r="I19" s="57"/>
      <c r="J19" s="22"/>
      <c r="K19" s="66"/>
      <c r="T19" s="69"/>
    </row>
    <row r="20" spans="1:20" ht="12.75" customHeight="1">
      <c r="A20" s="57"/>
      <c r="B20" s="57"/>
      <c r="C20" s="57"/>
      <c r="D20" s="57"/>
      <c r="E20" s="57"/>
      <c r="F20" s="57"/>
      <c r="G20" s="57"/>
      <c r="H20" s="57"/>
      <c r="I20" s="57"/>
      <c r="J20" s="27"/>
      <c r="K20" s="62"/>
      <c r="T20" s="69"/>
    </row>
    <row r="21" spans="1:20" ht="13.15" customHeight="1">
      <c r="A21" s="97" t="s">
        <v>115</v>
      </c>
      <c r="B21" s="97"/>
      <c r="C21" s="97"/>
      <c r="D21" s="97"/>
      <c r="E21" s="97"/>
      <c r="F21" s="97"/>
      <c r="G21" s="97"/>
      <c r="H21" s="97"/>
      <c r="I21" s="97"/>
      <c r="J21" s="62"/>
      <c r="K21" s="62"/>
    </row>
    <row r="22" spans="1:20" ht="13">
      <c r="A22" s="59"/>
      <c r="B22" s="59"/>
      <c r="C22" s="59"/>
      <c r="D22" s="59"/>
      <c r="E22" s="59"/>
      <c r="F22" s="59"/>
      <c r="G22" s="59"/>
      <c r="H22" s="59"/>
      <c r="I22" s="59"/>
      <c r="J22" s="24"/>
      <c r="K22" s="22"/>
    </row>
    <row r="23" spans="1:20" ht="13">
      <c r="A23" s="60" t="s">
        <v>7</v>
      </c>
      <c r="B23" s="61"/>
      <c r="C23" s="61"/>
      <c r="D23" s="61"/>
      <c r="E23" s="61"/>
      <c r="F23" s="58"/>
      <c r="G23" s="58"/>
      <c r="H23" s="58"/>
      <c r="I23" s="58"/>
      <c r="J23" s="22"/>
      <c r="K23" s="22"/>
      <c r="O23" s="90"/>
      <c r="R23" s="90"/>
    </row>
    <row r="24" spans="1:20" ht="13">
      <c r="A24" s="93" t="s">
        <v>27</v>
      </c>
      <c r="B24" s="62"/>
      <c r="C24" s="62"/>
      <c r="D24" s="62"/>
      <c r="E24" s="62"/>
      <c r="F24" s="62"/>
      <c r="G24" s="62"/>
      <c r="H24" s="62"/>
      <c r="I24" s="63"/>
      <c r="J24" s="22"/>
      <c r="K24" s="24"/>
      <c r="R24" s="94"/>
    </row>
    <row r="25" spans="1:20" ht="13.5" customHeight="1">
      <c r="A25" s="93" t="s">
        <v>37</v>
      </c>
      <c r="B25" s="62"/>
      <c r="C25" s="62"/>
      <c r="D25" s="62"/>
      <c r="E25" s="62"/>
      <c r="F25" s="62"/>
      <c r="G25" s="62"/>
      <c r="H25" s="62"/>
      <c r="I25" s="63"/>
      <c r="J25" s="24"/>
      <c r="K25" s="22"/>
      <c r="R25" s="94"/>
    </row>
    <row r="26" spans="1:20" ht="13">
      <c r="A26" s="93" t="s">
        <v>31</v>
      </c>
      <c r="B26" s="62"/>
      <c r="C26" s="62"/>
      <c r="D26" s="62"/>
      <c r="E26" s="62"/>
      <c r="F26" s="62"/>
      <c r="G26" s="62"/>
      <c r="H26" s="62"/>
      <c r="I26" s="63"/>
      <c r="J26" s="22"/>
      <c r="K26" s="21"/>
      <c r="R26" s="94"/>
    </row>
    <row r="27" spans="1:20" ht="12.75" customHeight="1">
      <c r="A27" s="93" t="s">
        <v>28</v>
      </c>
      <c r="B27" s="62"/>
      <c r="C27" s="62"/>
      <c r="D27" s="62"/>
      <c r="E27" s="62"/>
      <c r="F27" s="62"/>
      <c r="G27" s="62"/>
      <c r="H27" s="62"/>
      <c r="I27" s="63"/>
      <c r="J27" s="21"/>
      <c r="K27" s="21"/>
      <c r="R27" s="94"/>
    </row>
    <row r="28" spans="1:20" ht="13">
      <c r="A28" s="93" t="s">
        <v>29</v>
      </c>
      <c r="B28" s="62"/>
      <c r="C28" s="62"/>
      <c r="D28" s="62"/>
      <c r="E28" s="62"/>
      <c r="F28" s="62"/>
      <c r="G28" s="62"/>
      <c r="H28" s="62"/>
      <c r="I28" s="63"/>
      <c r="J28" s="21"/>
      <c r="K28" s="21"/>
      <c r="O28" s="90"/>
    </row>
    <row r="29" spans="1:20" ht="12.75" customHeight="1">
      <c r="A29" s="93" t="s">
        <v>32</v>
      </c>
      <c r="B29" s="62"/>
      <c r="C29" s="62"/>
      <c r="D29" s="62"/>
      <c r="E29" s="62"/>
      <c r="F29" s="62"/>
      <c r="G29" s="62"/>
      <c r="H29" s="62"/>
      <c r="I29" s="63"/>
      <c r="J29" s="21"/>
      <c r="K29" s="21"/>
    </row>
    <row r="30" spans="1:20" ht="13">
      <c r="A30" s="62"/>
      <c r="B30" s="62"/>
      <c r="C30" s="62"/>
      <c r="D30" s="62"/>
      <c r="E30" s="62"/>
      <c r="F30" s="62"/>
      <c r="G30" s="62"/>
      <c r="H30" s="62"/>
      <c r="I30" s="63"/>
      <c r="J30" s="21"/>
      <c r="K30" s="21"/>
    </row>
    <row r="31" spans="1:20">
      <c r="A31" s="62"/>
      <c r="B31" s="64"/>
      <c r="C31" s="64"/>
      <c r="D31" s="64"/>
      <c r="E31" s="64"/>
      <c r="F31" s="64"/>
      <c r="G31" s="64"/>
      <c r="H31" s="64"/>
      <c r="J31" s="21"/>
      <c r="K31" s="21"/>
    </row>
    <row r="32" spans="1:20" ht="13.5" customHeight="1">
      <c r="A32" s="22"/>
      <c r="B32" s="21"/>
      <c r="C32" s="21"/>
      <c r="D32" s="21"/>
      <c r="E32" s="21"/>
      <c r="F32" s="21"/>
      <c r="G32" s="21"/>
      <c r="H32" s="21"/>
      <c r="I32" s="21"/>
      <c r="J32" s="21"/>
      <c r="K32" s="21"/>
    </row>
    <row r="33" spans="1:11">
      <c r="A33" s="21"/>
      <c r="B33" s="21"/>
      <c r="C33" s="21"/>
      <c r="D33" s="21"/>
      <c r="E33" s="21"/>
      <c r="F33" s="21"/>
      <c r="G33" s="21"/>
      <c r="H33" s="21"/>
      <c r="I33" s="21"/>
      <c r="J33" s="21"/>
      <c r="K33" s="21"/>
    </row>
    <row r="34" spans="1:11">
      <c r="A34" s="21"/>
      <c r="B34" s="21"/>
      <c r="C34" s="21"/>
      <c r="D34" s="21"/>
      <c r="E34" s="21"/>
      <c r="F34" s="21"/>
      <c r="G34" s="21"/>
      <c r="H34" s="21"/>
      <c r="I34" s="21"/>
      <c r="J34" s="21"/>
    </row>
    <row r="35" spans="1:11">
      <c r="A35" s="21"/>
      <c r="B35" s="21"/>
      <c r="C35" s="21"/>
      <c r="D35" s="21"/>
      <c r="E35" s="21"/>
      <c r="F35" s="21"/>
      <c r="G35" s="21"/>
      <c r="H35" s="21"/>
      <c r="I35" s="21"/>
    </row>
    <row r="36" spans="1:11">
      <c r="A36" s="21"/>
      <c r="B36" s="21"/>
      <c r="C36" s="21"/>
      <c r="D36" s="21"/>
      <c r="E36" s="21"/>
      <c r="F36" s="21"/>
      <c r="G36" s="21"/>
      <c r="H36" s="21"/>
      <c r="I36" s="21"/>
    </row>
    <row r="37" spans="1:11">
      <c r="A37" s="21"/>
      <c r="B37" s="21"/>
      <c r="C37" s="21"/>
      <c r="D37" s="21"/>
      <c r="E37" s="21"/>
      <c r="F37" s="21"/>
      <c r="G37" s="21"/>
      <c r="H37" s="21"/>
      <c r="I37" s="21"/>
    </row>
    <row r="38" spans="1:11">
      <c r="A38" s="21"/>
      <c r="B38" s="21"/>
      <c r="C38" s="21"/>
      <c r="D38" s="21"/>
      <c r="E38" s="21"/>
      <c r="F38" s="21"/>
      <c r="G38" s="21"/>
      <c r="H38" s="21"/>
      <c r="I38" s="21"/>
    </row>
    <row r="39" spans="1:11">
      <c r="A39" s="21"/>
    </row>
    <row r="40" spans="1:11">
      <c r="A40" s="21"/>
    </row>
  </sheetData>
  <sortState xmlns:xlrd2="http://schemas.microsoft.com/office/spreadsheetml/2017/richdata2" ref="L7:S18">
    <sortCondition ref="S7:S18"/>
  </sortState>
  <mergeCells count="6">
    <mergeCell ref="A1:I1"/>
    <mergeCell ref="L1:Q1"/>
    <mergeCell ref="A4:I4"/>
    <mergeCell ref="O5:Q5"/>
    <mergeCell ref="A2:I3"/>
    <mergeCell ref="L2:Q3"/>
  </mergeCells>
  <phoneticPr fontId="59" type="noConversion"/>
  <pageMargins left="0.70866141732283472" right="0.70866141732283472" top="0.74803149606299213" bottom="0.74803149606299213" header="0.31496062992125984" footer="0.31496062992125984"/>
  <pageSetup paperSize="9" scale="65" orientation="landscape" r:id="rId1"/>
  <headerFooter>
    <oddFooter>&amp;C_x000D_&amp;1#&amp;"Calibri"&amp;10&amp;K0000FF Restricted Use - À usage restreint</oddFooter>
  </headerFooter>
  <customProperties>
    <customPr name="ApplyLineColors" r:id="rId2"/>
    <customPr name="ApplyMarkerFillColor" r:id="rId3"/>
    <customPr name="ApplyMarkerOrder" r:id="rId4"/>
    <customPr name="ApplySpaceBars" r:id="rId5"/>
    <customPr name="ConvertLineToDiamond" r:id="rId6"/>
    <customPr name="CycleColor" r:id="rId7"/>
    <customPr name="DashStyle" r:id="rId8"/>
    <customPr name="ExcludeFonts" r:id="rId9"/>
    <customPr name="ExcludeHighValues" r:id="rId10"/>
    <customPr name="ExcludeLegend" r:id="rId11"/>
    <customPr name="FeatureRightAxis" r:id="rId12"/>
    <customPr name="Focus1OnFirstDataPointOnly" r:id="rId13"/>
    <customPr name="ForceOrientationOnXLabels" r:id="rId14"/>
    <customPr name="GraphSizeIndex" r:id="rId15"/>
    <customPr name="GraphSizeName" r:id="rId16"/>
    <customPr name="PageSizeIndex" r:id="rId17"/>
    <customPr name="PageSizeName" r:id="rId18"/>
    <customPr name="PaletteIndex" r:id="rId19"/>
    <customPr name="PaletteName" r:id="rId20"/>
    <customPr name="ReferenceLine" r:id="rId21"/>
    <customPr name="SetLegendSpaceFromGraph" r:id="rId22"/>
    <customPr name="SetTitleSpaceFromGraph" r:id="rId23"/>
    <customPr name="SinglePanel" r:id="rId24"/>
    <customPr name="StartColorIndex" r:id="rId25"/>
    <customPr name="StartColorName" r:id="rId26"/>
    <customPr name="StyleTemplateIndex" r:id="rId27"/>
    <customPr name="StyleTemplateName" r:id="rId28"/>
    <customPr name="XHidePrimaryMajorTickMark" r:id="rId29"/>
  </customProperties>
  <drawing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151F-12ED-4E98-B9B9-DC7D64684E7F}">
  <dimension ref="A1:Y87"/>
  <sheetViews>
    <sheetView showGridLines="0" zoomScale="90" zoomScaleNormal="90" workbookViewId="0">
      <selection sqref="A1:I2"/>
    </sheetView>
  </sheetViews>
  <sheetFormatPr defaultColWidth="8.81640625" defaultRowHeight="12.5"/>
  <cols>
    <col min="1" max="1" width="9.08984375" style="18" customWidth="1"/>
    <col min="2" max="11" width="8.81640625" style="18"/>
    <col min="12" max="12" width="14.26953125" style="18" customWidth="1"/>
    <col min="13" max="13" width="18.08984375" style="18" customWidth="1"/>
    <col min="14" max="14" width="16.36328125" style="20" customWidth="1"/>
    <col min="15" max="16" width="16.36328125" style="18" customWidth="1"/>
    <col min="17" max="17" width="15.6328125" customWidth="1"/>
  </cols>
  <sheetData>
    <row r="1" spans="1:23" ht="14.25" customHeight="1">
      <c r="A1" s="214" t="s">
        <v>122</v>
      </c>
      <c r="B1" s="214"/>
      <c r="C1" s="214"/>
      <c r="D1" s="214"/>
      <c r="E1" s="214"/>
      <c r="F1" s="214"/>
      <c r="G1" s="214"/>
      <c r="H1" s="214"/>
      <c r="I1" s="214"/>
      <c r="J1" s="33"/>
      <c r="K1" s="27"/>
      <c r="L1" s="216"/>
      <c r="M1" s="216"/>
      <c r="N1" s="216"/>
      <c r="O1" s="216"/>
      <c r="P1" s="216"/>
      <c r="Q1" s="216"/>
    </row>
    <row r="2" spans="1:23" ht="22.5" customHeight="1">
      <c r="A2" s="214"/>
      <c r="B2" s="214"/>
      <c r="C2" s="214"/>
      <c r="D2" s="214"/>
      <c r="E2" s="214"/>
      <c r="F2" s="214"/>
      <c r="G2" s="214"/>
      <c r="H2" s="214"/>
      <c r="I2" s="214"/>
      <c r="J2" s="27"/>
      <c r="K2" s="27"/>
      <c r="L2" s="216"/>
      <c r="M2" s="216"/>
      <c r="N2" s="216"/>
      <c r="O2" s="216"/>
      <c r="P2" s="216"/>
      <c r="Q2" s="216"/>
    </row>
    <row r="3" spans="1:23" ht="29.25" customHeight="1">
      <c r="A3" s="202"/>
      <c r="B3" s="217" t="s">
        <v>120</v>
      </c>
      <c r="C3" s="217"/>
      <c r="D3" s="217"/>
      <c r="E3" s="217"/>
      <c r="F3" s="217"/>
      <c r="G3" s="217"/>
      <c r="H3" s="217"/>
      <c r="I3" s="202"/>
      <c r="J3" s="27"/>
      <c r="K3" s="27"/>
      <c r="L3" s="203"/>
      <c r="M3" s="203"/>
      <c r="N3" s="203"/>
      <c r="O3" s="203"/>
      <c r="P3" s="203"/>
      <c r="Q3" s="203"/>
    </row>
    <row r="4" spans="1:23" ht="12.75" customHeight="1">
      <c r="A4" s="40"/>
      <c r="B4" s="40"/>
      <c r="C4" s="40"/>
      <c r="D4" s="40"/>
      <c r="E4" s="40"/>
      <c r="F4" s="40"/>
      <c r="G4" s="40"/>
      <c r="H4" s="40"/>
      <c r="I4" s="40"/>
      <c r="J4" s="27"/>
      <c r="K4" s="27"/>
      <c r="L4" s="30"/>
      <c r="M4" s="30"/>
      <c r="N4" s="136" t="s">
        <v>85</v>
      </c>
      <c r="O4" s="136" t="s">
        <v>54</v>
      </c>
      <c r="P4" s="136" t="s">
        <v>51</v>
      </c>
      <c r="Q4" s="136" t="s">
        <v>52</v>
      </c>
    </row>
    <row r="5" spans="1:23" ht="13">
      <c r="A5" s="29"/>
      <c r="B5" s="29"/>
      <c r="C5" s="29"/>
      <c r="D5" s="29"/>
      <c r="E5" s="29"/>
      <c r="F5" s="29"/>
      <c r="G5" s="29"/>
      <c r="H5" s="29"/>
      <c r="I5" s="29"/>
      <c r="J5" s="27"/>
      <c r="K5" s="27"/>
      <c r="L5" s="137" t="s">
        <v>84</v>
      </c>
      <c r="M5" s="138"/>
      <c r="N5" s="87">
        <v>5.0999999999999996</v>
      </c>
      <c r="O5" s="87">
        <v>4</v>
      </c>
      <c r="P5" s="88">
        <v>2.7</v>
      </c>
      <c r="Q5" s="88"/>
      <c r="R5" s="201"/>
    </row>
    <row r="6" spans="1:23" ht="13">
      <c r="A6" s="29"/>
      <c r="B6" s="29"/>
      <c r="C6" s="29"/>
      <c r="D6" s="29"/>
      <c r="E6" s="29"/>
      <c r="F6" s="29"/>
      <c r="G6" s="29"/>
      <c r="H6" s="29"/>
      <c r="I6" s="29"/>
      <c r="J6" s="27"/>
      <c r="K6" s="27"/>
      <c r="L6" s="80" t="s">
        <v>83</v>
      </c>
      <c r="M6" s="80"/>
      <c r="N6" s="129">
        <v>4.3</v>
      </c>
      <c r="O6" s="129">
        <v>3.5</v>
      </c>
      <c r="P6" s="129">
        <v>2.8</v>
      </c>
      <c r="Q6" s="129"/>
      <c r="R6" s="201"/>
    </row>
    <row r="7" spans="1:23" s="127" customFormat="1" ht="13">
      <c r="A7" s="22"/>
      <c r="B7" s="22"/>
      <c r="C7" s="22"/>
      <c r="D7" s="22"/>
      <c r="E7" s="22"/>
      <c r="F7" s="22"/>
      <c r="G7" s="22"/>
      <c r="H7" s="22"/>
      <c r="I7" s="22"/>
      <c r="J7" s="22"/>
      <c r="K7" s="22"/>
      <c r="L7" s="131" t="s">
        <v>82</v>
      </c>
      <c r="M7" s="131"/>
      <c r="N7" s="88">
        <v>4.2690000000000001</v>
      </c>
      <c r="O7" s="88">
        <v>3.3540000000000001</v>
      </c>
      <c r="P7" s="88">
        <v>4.9000000000000004</v>
      </c>
      <c r="Q7" s="88"/>
      <c r="R7" s="201"/>
    </row>
    <row r="8" spans="1:23" ht="13">
      <c r="A8" s="28"/>
      <c r="B8" s="28"/>
      <c r="C8" s="28"/>
      <c r="D8" s="28"/>
      <c r="E8" s="28"/>
      <c r="F8" s="28"/>
      <c r="G8" s="28"/>
      <c r="H8" s="28"/>
      <c r="I8" s="28"/>
      <c r="J8" s="22"/>
      <c r="K8" s="22"/>
      <c r="L8" s="133" t="s">
        <v>81</v>
      </c>
      <c r="M8" s="133"/>
      <c r="N8" s="132">
        <v>2.66</v>
      </c>
      <c r="O8" s="132">
        <v>1.92</v>
      </c>
      <c r="P8" s="132">
        <v>1.67</v>
      </c>
      <c r="Q8" s="132">
        <v>1.61</v>
      </c>
      <c r="R8" s="201"/>
    </row>
    <row r="9" spans="1:23" s="127" customFormat="1" ht="13">
      <c r="A9" s="22"/>
      <c r="B9" s="22"/>
      <c r="C9" s="22"/>
      <c r="D9" s="22"/>
      <c r="E9" s="22"/>
      <c r="F9" s="22"/>
      <c r="G9" s="22"/>
      <c r="H9" s="22"/>
      <c r="I9" s="22"/>
      <c r="J9" s="22"/>
      <c r="K9" s="22"/>
      <c r="L9" s="43" t="s">
        <v>80</v>
      </c>
      <c r="M9" s="43"/>
      <c r="N9" s="88">
        <v>2.6185332575326892</v>
      </c>
      <c r="O9" s="88">
        <v>1.903598665395615</v>
      </c>
      <c r="P9" s="88">
        <v>1.724372449610486</v>
      </c>
      <c r="Q9" s="88"/>
      <c r="R9" s="201"/>
    </row>
    <row r="10" spans="1:23" ht="13">
      <c r="A10" s="28"/>
      <c r="B10" s="28"/>
      <c r="C10" s="28"/>
      <c r="D10" s="28"/>
      <c r="E10" s="28"/>
      <c r="F10" s="28"/>
      <c r="G10" s="28"/>
      <c r="H10" s="28"/>
      <c r="I10" s="28"/>
      <c r="J10" s="22"/>
      <c r="K10" s="22"/>
      <c r="L10" s="52" t="s">
        <v>79</v>
      </c>
      <c r="M10" s="52"/>
      <c r="N10" s="129">
        <v>2.19</v>
      </c>
      <c r="O10" s="129">
        <v>1.88</v>
      </c>
      <c r="P10" s="129">
        <v>1.6</v>
      </c>
      <c r="Q10" s="129"/>
      <c r="R10" s="201"/>
    </row>
    <row r="11" spans="1:23" ht="13">
      <c r="A11" s="28"/>
      <c r="B11" s="28"/>
      <c r="C11" s="28"/>
      <c r="D11" s="28"/>
      <c r="E11" s="28"/>
      <c r="F11" s="28"/>
      <c r="G11" s="28"/>
      <c r="H11" s="28"/>
      <c r="I11" s="28"/>
      <c r="J11" s="22"/>
      <c r="K11" s="22"/>
      <c r="L11" s="131" t="s">
        <v>78</v>
      </c>
      <c r="M11" s="131"/>
      <c r="N11" s="88">
        <v>2.19</v>
      </c>
      <c r="O11" s="88">
        <v>1.9</v>
      </c>
      <c r="P11" s="88">
        <v>2.06</v>
      </c>
      <c r="Q11" s="88">
        <v>2.0099999999999998</v>
      </c>
      <c r="R11" s="201"/>
    </row>
    <row r="12" spans="1:23" ht="13">
      <c r="A12" s="28"/>
      <c r="B12" s="28"/>
      <c r="C12" s="28"/>
      <c r="D12" s="28"/>
      <c r="E12" s="28"/>
      <c r="F12" s="28"/>
      <c r="G12" s="28"/>
      <c r="H12" s="28"/>
      <c r="I12" s="28"/>
      <c r="J12" s="22"/>
      <c r="K12" s="22"/>
      <c r="L12" s="80" t="s">
        <v>77</v>
      </c>
      <c r="M12" s="80"/>
      <c r="N12" s="129">
        <v>2.02</v>
      </c>
      <c r="O12" s="129"/>
      <c r="P12" s="129"/>
      <c r="Q12" s="129"/>
      <c r="R12" s="201"/>
    </row>
    <row r="13" spans="1:23" ht="13">
      <c r="A13" s="28"/>
      <c r="B13" s="28"/>
      <c r="C13" s="28"/>
      <c r="D13" s="28"/>
      <c r="E13" s="28"/>
      <c r="F13" s="28"/>
      <c r="G13" s="28"/>
      <c r="H13" s="28"/>
      <c r="I13" s="28"/>
      <c r="J13" s="22"/>
      <c r="K13" s="22"/>
      <c r="L13" s="130" t="s">
        <v>76</v>
      </c>
      <c r="M13" s="130"/>
      <c r="N13" s="49">
        <v>1.9690000000000001</v>
      </c>
      <c r="O13" s="49">
        <v>1.8260000000000001</v>
      </c>
      <c r="P13" s="49">
        <v>1.4630000000000001</v>
      </c>
      <c r="Q13" s="49"/>
      <c r="R13" s="201"/>
    </row>
    <row r="14" spans="1:23" ht="13">
      <c r="A14" s="28"/>
      <c r="B14" s="28"/>
      <c r="C14" s="28"/>
      <c r="D14" s="28"/>
      <c r="E14" s="28"/>
      <c r="F14" s="28"/>
      <c r="G14" s="28"/>
      <c r="H14" s="28"/>
      <c r="I14" s="28"/>
      <c r="J14" s="22"/>
      <c r="K14" s="22"/>
      <c r="L14" s="80" t="s">
        <v>53</v>
      </c>
      <c r="M14" s="80"/>
      <c r="N14" s="129"/>
      <c r="O14" s="129"/>
      <c r="P14" s="129"/>
    </row>
    <row r="15" spans="1:23" ht="13">
      <c r="A15" s="28"/>
      <c r="B15" s="28"/>
      <c r="C15" s="28"/>
      <c r="D15" s="28"/>
      <c r="E15" s="28"/>
      <c r="F15" s="28"/>
      <c r="G15" s="28"/>
      <c r="H15" s="28"/>
      <c r="I15" s="28"/>
      <c r="J15" s="22"/>
      <c r="K15" s="22"/>
      <c r="L15" s="80"/>
      <c r="M15" s="80"/>
      <c r="N15" s="129"/>
      <c r="O15" s="129"/>
      <c r="P15" s="129"/>
    </row>
    <row r="16" spans="1:23" ht="13">
      <c r="A16" s="28"/>
      <c r="B16" s="28"/>
      <c r="C16" s="28"/>
      <c r="D16" s="28"/>
      <c r="E16" s="28"/>
      <c r="F16" s="28"/>
      <c r="G16" s="28"/>
      <c r="H16" s="28"/>
      <c r="I16" s="28"/>
      <c r="J16" s="22"/>
      <c r="K16" s="22"/>
      <c r="L16" s="125" t="s">
        <v>74</v>
      </c>
      <c r="M16" s="115"/>
      <c r="N16" s="114"/>
      <c r="O16" s="63"/>
      <c r="P16" s="63"/>
      <c r="Q16" s="1"/>
      <c r="R16" s="1"/>
      <c r="S16" s="1"/>
      <c r="T16" s="1"/>
      <c r="U16" s="1"/>
      <c r="V16" s="1"/>
      <c r="W16" s="1"/>
    </row>
    <row r="17" spans="1:25" ht="13">
      <c r="A17" s="28"/>
      <c r="B17" s="28"/>
      <c r="C17" s="28"/>
      <c r="D17" s="28"/>
      <c r="E17" s="28"/>
      <c r="F17" s="28"/>
      <c r="G17" s="28"/>
      <c r="H17" s="28"/>
      <c r="I17" s="28"/>
      <c r="J17" s="22"/>
      <c r="K17" s="22"/>
      <c r="L17" s="51" t="s">
        <v>119</v>
      </c>
      <c r="M17" s="128"/>
      <c r="N17" s="114"/>
      <c r="O17" s="63"/>
      <c r="P17" s="63"/>
      <c r="Q17" s="1"/>
      <c r="R17" s="1"/>
      <c r="S17" s="1"/>
      <c r="T17" s="1"/>
      <c r="U17" s="1"/>
      <c r="V17" s="1"/>
      <c r="W17" s="1"/>
    </row>
    <row r="18" spans="1:25" ht="13.5" customHeight="1">
      <c r="A18" s="28"/>
      <c r="B18" s="28"/>
      <c r="C18" s="28"/>
      <c r="D18" s="28"/>
      <c r="E18" s="28"/>
      <c r="F18" s="28"/>
      <c r="G18" s="28"/>
      <c r="H18" s="28"/>
      <c r="I18" s="28"/>
      <c r="J18" s="22"/>
      <c r="K18" s="22"/>
      <c r="L18" s="128" t="s">
        <v>73</v>
      </c>
      <c r="N18" s="114"/>
      <c r="O18" s="63"/>
      <c r="P18" s="63"/>
      <c r="Q18" s="1"/>
      <c r="R18" s="1"/>
      <c r="S18" s="1"/>
      <c r="T18" s="1"/>
      <c r="U18" s="1"/>
      <c r="V18" s="1"/>
      <c r="W18" s="1"/>
    </row>
    <row r="19" spans="1:25" ht="13">
      <c r="A19" s="28"/>
      <c r="B19" s="28"/>
      <c r="C19" s="28"/>
      <c r="D19" s="28"/>
      <c r="E19" s="28"/>
      <c r="F19" s="28"/>
      <c r="G19" s="28"/>
      <c r="H19" s="28"/>
      <c r="I19" s="28"/>
      <c r="J19" s="22"/>
      <c r="K19" s="22"/>
      <c r="L19" s="63" t="s">
        <v>72</v>
      </c>
      <c r="N19" s="84"/>
      <c r="O19" s="84"/>
      <c r="P19" s="84"/>
      <c r="Q19" s="84"/>
      <c r="R19" s="84"/>
      <c r="S19" s="84"/>
      <c r="T19" s="84"/>
      <c r="U19" s="84"/>
      <c r="V19" s="84"/>
      <c r="W19" s="84"/>
      <c r="X19" s="127"/>
      <c r="Y19" s="127"/>
    </row>
    <row r="20" spans="1:25" ht="13">
      <c r="A20" s="28"/>
      <c r="B20" s="28"/>
      <c r="C20" s="28"/>
      <c r="D20" s="28"/>
      <c r="E20" s="28"/>
      <c r="F20" s="28"/>
      <c r="G20" s="28"/>
      <c r="H20" s="28"/>
      <c r="I20" s="28"/>
      <c r="J20" s="22"/>
      <c r="K20" s="22"/>
      <c r="L20" s="115" t="s">
        <v>71</v>
      </c>
      <c r="N20" s="114"/>
      <c r="O20" s="63"/>
      <c r="P20" s="63"/>
      <c r="Q20" s="1"/>
      <c r="R20" s="1"/>
      <c r="S20" s="1"/>
      <c r="T20" s="1"/>
      <c r="U20" s="1"/>
      <c r="V20" s="1"/>
      <c r="W20" s="1"/>
    </row>
    <row r="21" spans="1:25" ht="13">
      <c r="A21" s="28"/>
      <c r="B21" s="28"/>
      <c r="C21" s="28"/>
      <c r="D21" s="28"/>
      <c r="E21" s="28"/>
      <c r="F21" s="28"/>
      <c r="G21" s="28"/>
      <c r="H21" s="28"/>
      <c r="I21" s="28"/>
      <c r="J21" s="22"/>
      <c r="K21" s="22"/>
      <c r="L21" s="63" t="s">
        <v>69</v>
      </c>
      <c r="O21" s="63"/>
      <c r="P21" s="63"/>
      <c r="Q21" s="1"/>
      <c r="R21" s="1"/>
      <c r="S21" s="1"/>
      <c r="T21" s="1"/>
      <c r="U21" s="1"/>
      <c r="V21" s="1"/>
      <c r="W21" s="1"/>
    </row>
    <row r="22" spans="1:25" ht="13">
      <c r="A22" s="28"/>
      <c r="B22" s="28"/>
      <c r="C22" s="28"/>
      <c r="D22" s="28"/>
      <c r="E22" s="28"/>
      <c r="F22" s="28"/>
      <c r="G22" s="28"/>
      <c r="H22" s="28"/>
      <c r="I22" s="28"/>
      <c r="J22" s="22"/>
      <c r="K22" s="22"/>
      <c r="L22" s="126"/>
      <c r="O22" s="114"/>
      <c r="P22" s="63"/>
      <c r="Q22" s="1"/>
      <c r="R22" s="1"/>
      <c r="S22" s="1"/>
      <c r="T22" s="1"/>
      <c r="U22" s="1"/>
      <c r="V22" s="1"/>
      <c r="W22" s="1"/>
    </row>
    <row r="23" spans="1:25" ht="12.75" customHeight="1">
      <c r="A23" s="215" t="s">
        <v>70</v>
      </c>
      <c r="B23" s="215"/>
      <c r="C23" s="215"/>
      <c r="D23" s="215"/>
      <c r="E23" s="215"/>
      <c r="F23" s="215"/>
      <c r="G23" s="215"/>
      <c r="H23" s="215"/>
      <c r="I23" s="215"/>
      <c r="J23" s="22"/>
      <c r="K23" s="22"/>
      <c r="L23" s="125" t="s">
        <v>68</v>
      </c>
      <c r="O23" s="63"/>
      <c r="P23" s="63"/>
      <c r="Q23" s="1"/>
      <c r="R23" s="1"/>
      <c r="S23" s="1"/>
      <c r="T23" s="1"/>
      <c r="U23" s="1"/>
      <c r="V23" s="1"/>
      <c r="W23" s="1"/>
    </row>
    <row r="24" spans="1:25" ht="12.75" customHeight="1">
      <c r="A24" s="215"/>
      <c r="B24" s="215"/>
      <c r="C24" s="215"/>
      <c r="D24" s="215"/>
      <c r="E24" s="215"/>
      <c r="F24" s="215"/>
      <c r="G24" s="215"/>
      <c r="H24" s="215"/>
      <c r="I24" s="215"/>
      <c r="J24" s="27"/>
      <c r="K24" s="27"/>
      <c r="L24" s="84" t="s">
        <v>67</v>
      </c>
      <c r="O24" s="63"/>
      <c r="P24" s="63"/>
      <c r="Q24" s="1"/>
      <c r="R24" s="1"/>
      <c r="S24" s="1"/>
      <c r="T24" s="1"/>
      <c r="U24" s="1"/>
      <c r="V24" s="1"/>
      <c r="W24" s="1"/>
    </row>
    <row r="25" spans="1:25" ht="12.75" customHeight="1">
      <c r="A25" s="215"/>
      <c r="B25" s="215"/>
      <c r="C25" s="215"/>
      <c r="D25" s="215"/>
      <c r="E25" s="215"/>
      <c r="F25" s="215"/>
      <c r="G25" s="215"/>
      <c r="H25" s="215"/>
      <c r="I25" s="215"/>
      <c r="J25" s="22"/>
      <c r="K25" s="22"/>
      <c r="L25" s="124" t="s">
        <v>66</v>
      </c>
      <c r="M25" s="115"/>
      <c r="N25" s="114"/>
      <c r="O25" s="63"/>
      <c r="P25" s="63"/>
      <c r="Q25" s="1"/>
      <c r="R25" s="1"/>
      <c r="S25" s="1"/>
      <c r="T25" s="1"/>
      <c r="U25" s="1"/>
      <c r="V25" s="1"/>
      <c r="W25" s="1"/>
    </row>
    <row r="26" spans="1:25" ht="12.75" customHeight="1">
      <c r="A26" s="215"/>
      <c r="B26" s="215"/>
      <c r="C26" s="215"/>
      <c r="D26" s="215"/>
      <c r="E26" s="215"/>
      <c r="F26" s="215"/>
      <c r="G26" s="215"/>
      <c r="H26" s="215"/>
      <c r="I26" s="215"/>
      <c r="J26" s="22"/>
      <c r="K26" s="22"/>
      <c r="L26" s="115" t="s">
        <v>65</v>
      </c>
      <c r="M26" s="114"/>
      <c r="N26" s="63"/>
      <c r="O26" s="63"/>
      <c r="P26" s="1"/>
      <c r="Q26" s="1"/>
      <c r="R26" s="1"/>
      <c r="S26" s="1"/>
      <c r="T26" s="1"/>
      <c r="U26" s="1"/>
      <c r="V26" s="1"/>
    </row>
    <row r="27" spans="1:25" ht="12.75" customHeight="1">
      <c r="A27" s="215"/>
      <c r="B27" s="215"/>
      <c r="C27" s="215"/>
      <c r="D27" s="215"/>
      <c r="E27" s="215"/>
      <c r="F27" s="215"/>
      <c r="G27" s="215"/>
      <c r="H27" s="215"/>
      <c r="I27" s="215"/>
      <c r="J27" s="22"/>
      <c r="K27" s="22"/>
      <c r="L27" s="22" t="s">
        <v>63</v>
      </c>
      <c r="M27"/>
      <c r="N27"/>
      <c r="O27"/>
      <c r="P27"/>
    </row>
    <row r="28" spans="1:25" ht="12.75" customHeight="1">
      <c r="A28" s="215"/>
      <c r="B28" s="215"/>
      <c r="C28" s="215"/>
      <c r="D28" s="215"/>
      <c r="E28" s="215"/>
      <c r="F28" s="215"/>
      <c r="G28" s="215"/>
      <c r="H28" s="215"/>
      <c r="I28" s="215"/>
      <c r="J28" s="26"/>
      <c r="K28" s="22"/>
      <c r="L28" s="115" t="s">
        <v>62</v>
      </c>
      <c r="M28" s="114"/>
      <c r="N28" s="63"/>
      <c r="O28" s="63"/>
      <c r="P28" s="1"/>
      <c r="Q28" s="1"/>
      <c r="R28" s="1"/>
      <c r="S28" s="1"/>
      <c r="T28" s="1"/>
      <c r="U28" s="1"/>
      <c r="V28" s="1"/>
    </row>
    <row r="29" spans="1:25" ht="12.75" customHeight="1">
      <c r="A29" s="63" t="s">
        <v>64</v>
      </c>
      <c r="B29" s="50"/>
      <c r="C29" s="123"/>
      <c r="D29" s="123"/>
      <c r="E29" s="123"/>
      <c r="F29" s="123"/>
      <c r="G29" s="123"/>
      <c r="H29" s="123"/>
      <c r="I29" s="123"/>
      <c r="J29" s="26"/>
      <c r="K29" s="22"/>
      <c r="L29" s="115" t="s">
        <v>61</v>
      </c>
      <c r="M29" s="114"/>
      <c r="N29" s="63"/>
      <c r="O29" s="63"/>
      <c r="P29" s="1"/>
      <c r="Q29" s="1"/>
      <c r="R29" s="1"/>
      <c r="S29" s="1"/>
      <c r="T29" s="1"/>
      <c r="U29" s="1"/>
      <c r="V29" s="1"/>
    </row>
    <row r="30" spans="1:25" ht="12.75" customHeight="1">
      <c r="A30" s="50"/>
      <c r="B30" s="50"/>
      <c r="C30" s="50"/>
      <c r="D30" s="50"/>
      <c r="E30" s="50"/>
      <c r="F30" s="50"/>
      <c r="G30" s="50"/>
      <c r="H30" s="50"/>
      <c r="I30" s="50"/>
      <c r="J30" s="26"/>
      <c r="K30" s="22"/>
      <c r="L30" s="115" t="s">
        <v>60</v>
      </c>
      <c r="M30" s="23"/>
      <c r="N30" s="22"/>
      <c r="O30" s="22"/>
      <c r="P30" s="1"/>
      <c r="Q30" s="1"/>
      <c r="R30" s="1"/>
      <c r="S30" s="1"/>
      <c r="T30" s="1"/>
      <c r="U30" s="1"/>
      <c r="V30" s="1"/>
    </row>
    <row r="31" spans="1:25" ht="12.75" customHeight="1">
      <c r="A31" s="122"/>
      <c r="B31" s="121"/>
      <c r="C31" s="121"/>
      <c r="D31" s="121"/>
      <c r="E31" s="121"/>
      <c r="F31" s="50"/>
      <c r="G31" s="50"/>
      <c r="H31" s="50"/>
      <c r="I31" s="50"/>
      <c r="J31" s="22"/>
      <c r="K31" s="22"/>
      <c r="L31" s="22" t="s">
        <v>59</v>
      </c>
      <c r="M31" s="23"/>
      <c r="N31" s="22"/>
      <c r="O31" s="22"/>
      <c r="P31" s="31"/>
      <c r="Q31" s="31"/>
      <c r="R31" s="63"/>
      <c r="S31" s="63"/>
      <c r="T31" s="63"/>
      <c r="U31" s="63"/>
      <c r="V31" s="63"/>
      <c r="X31" s="18"/>
    </row>
    <row r="32" spans="1:25" ht="12.75" customHeight="1">
      <c r="A32" s="120"/>
      <c r="B32" s="119"/>
      <c r="C32" s="118"/>
      <c r="D32" s="118"/>
      <c r="E32" s="118"/>
      <c r="F32" s="50"/>
      <c r="G32" s="50"/>
      <c r="H32" s="50"/>
      <c r="I32" s="50"/>
      <c r="J32" s="22"/>
      <c r="K32" s="22"/>
      <c r="L32" s="22" t="s">
        <v>58</v>
      </c>
      <c r="M32" s="23"/>
      <c r="N32" s="22"/>
      <c r="O32" s="22"/>
      <c r="P32" s="27"/>
      <c r="Q32" s="27"/>
      <c r="R32" s="63"/>
      <c r="S32" s="63"/>
      <c r="T32" s="63"/>
      <c r="U32" s="63"/>
      <c r="V32" s="63"/>
      <c r="X32" s="18"/>
    </row>
    <row r="33" spans="1:24" ht="12.75" customHeight="1">
      <c r="A33" s="1"/>
      <c r="B33" s="1"/>
      <c r="C33" s="1"/>
      <c r="D33" s="1"/>
      <c r="E33" s="1"/>
      <c r="F33" s="1"/>
      <c r="G33" s="1"/>
      <c r="H33" s="1"/>
      <c r="I33" s="1"/>
      <c r="J33" s="22"/>
      <c r="K33" s="22"/>
      <c r="L33" s="22"/>
      <c r="M33" s="23"/>
      <c r="N33" s="22"/>
      <c r="O33" s="22"/>
      <c r="P33" s="22"/>
      <c r="Q33" s="114"/>
      <c r="R33" s="63"/>
      <c r="S33" s="63"/>
      <c r="T33" s="63"/>
      <c r="U33" s="63"/>
      <c r="V33" s="63"/>
    </row>
    <row r="34" spans="1:24" ht="13.5" customHeight="1">
      <c r="A34" s="1"/>
      <c r="B34" s="1"/>
      <c r="C34" s="1"/>
      <c r="D34" s="1"/>
      <c r="E34" s="1"/>
      <c r="F34" s="1"/>
      <c r="G34" s="1"/>
      <c r="H34" s="1"/>
      <c r="I34" s="1"/>
      <c r="J34" s="22"/>
      <c r="K34" s="22"/>
      <c r="L34" s="22"/>
      <c r="M34" s="23"/>
      <c r="N34" s="22"/>
      <c r="O34" s="22"/>
      <c r="P34" s="22"/>
      <c r="Q34" s="114"/>
      <c r="R34" s="63"/>
      <c r="S34" s="63"/>
      <c r="T34" s="63"/>
      <c r="U34" s="63"/>
      <c r="V34" s="63"/>
    </row>
    <row r="35" spans="1:24" ht="13.5" customHeight="1">
      <c r="A35" s="1"/>
      <c r="B35" s="1"/>
      <c r="C35" s="1"/>
      <c r="D35" s="1"/>
      <c r="E35" s="1"/>
      <c r="F35" s="1"/>
      <c r="G35" s="1"/>
      <c r="H35" s="1"/>
      <c r="I35" s="1"/>
      <c r="J35" s="22"/>
      <c r="K35" s="22"/>
      <c r="L35" s="21"/>
      <c r="M35" s="117"/>
      <c r="N35" s="23"/>
      <c r="O35" s="22"/>
      <c r="P35" s="22"/>
      <c r="Q35" s="22"/>
      <c r="R35" s="114"/>
      <c r="S35" s="63"/>
      <c r="T35" s="63"/>
      <c r="U35" s="63"/>
      <c r="V35" s="63"/>
      <c r="W35" s="63"/>
    </row>
    <row r="36" spans="1:24" ht="13.5" customHeight="1">
      <c r="A36" s="1"/>
      <c r="B36" s="1"/>
      <c r="C36" s="1"/>
      <c r="D36" s="1"/>
      <c r="E36" s="1"/>
      <c r="F36" s="1"/>
      <c r="G36" s="1"/>
      <c r="H36" s="1"/>
      <c r="I36" s="1"/>
      <c r="J36" s="22"/>
      <c r="K36" s="22"/>
      <c r="L36" s="21"/>
      <c r="M36" s="22"/>
      <c r="N36" s="23"/>
      <c r="O36" s="22"/>
      <c r="P36" s="22"/>
      <c r="Q36" s="22"/>
      <c r="R36" s="114"/>
      <c r="S36" s="63"/>
      <c r="T36" s="63"/>
      <c r="U36" s="63"/>
      <c r="V36" s="63"/>
      <c r="W36" s="63"/>
    </row>
    <row r="37" spans="1:24" ht="13">
      <c r="A37" s="1"/>
      <c r="B37" s="1"/>
      <c r="C37" s="1"/>
      <c r="D37" s="1"/>
      <c r="E37" s="1"/>
      <c r="F37" s="1"/>
      <c r="G37" s="1"/>
      <c r="H37" s="1"/>
      <c r="I37" s="1"/>
      <c r="J37" s="22"/>
      <c r="K37" s="22"/>
      <c r="L37" s="21"/>
      <c r="M37" s="21"/>
      <c r="N37" s="116"/>
      <c r="O37" s="21"/>
      <c r="P37" s="21"/>
      <c r="Q37" s="22"/>
      <c r="R37" s="20"/>
      <c r="S37" s="18"/>
      <c r="T37" s="18"/>
      <c r="U37" s="18"/>
      <c r="V37" s="18"/>
      <c r="W37" s="18"/>
    </row>
    <row r="38" spans="1:24" ht="13">
      <c r="A38" s="1"/>
      <c r="B38" s="1"/>
      <c r="C38" s="1"/>
      <c r="D38" s="1"/>
      <c r="E38" s="1"/>
      <c r="F38" s="1"/>
      <c r="G38" s="1"/>
      <c r="H38" s="1"/>
      <c r="I38" s="1"/>
      <c r="J38" s="22"/>
      <c r="K38" s="22"/>
      <c r="L38" s="21"/>
      <c r="M38" s="86"/>
      <c r="N38" s="115"/>
      <c r="O38" s="114"/>
      <c r="P38" s="21"/>
      <c r="Q38" s="22"/>
      <c r="R38" s="20"/>
      <c r="S38" s="18"/>
      <c r="T38" s="18"/>
      <c r="U38" s="18"/>
      <c r="V38" s="18"/>
      <c r="W38" s="18"/>
    </row>
    <row r="39" spans="1:24" ht="13">
      <c r="A39" s="1"/>
      <c r="B39" s="1"/>
      <c r="C39" s="1"/>
      <c r="D39" s="1"/>
      <c r="E39" s="1"/>
      <c r="F39" s="1"/>
      <c r="G39" s="1"/>
      <c r="H39" s="1"/>
      <c r="I39" s="1"/>
      <c r="J39" s="22"/>
      <c r="K39" s="22"/>
      <c r="L39" s="21"/>
      <c r="O39" s="63"/>
      <c r="P39" s="21"/>
      <c r="Q39" s="18"/>
      <c r="R39" s="18"/>
      <c r="S39" s="18"/>
      <c r="T39" s="18"/>
      <c r="U39" s="18"/>
      <c r="V39" s="18"/>
      <c r="W39" s="18"/>
    </row>
    <row r="40" spans="1:24" ht="13.5" customHeight="1">
      <c r="A40" s="1"/>
      <c r="B40" s="1"/>
      <c r="C40" s="1"/>
      <c r="D40" s="1"/>
      <c r="E40" s="1"/>
      <c r="F40" s="1"/>
      <c r="G40" s="1"/>
      <c r="H40" s="1"/>
      <c r="I40" s="1"/>
      <c r="J40" s="22"/>
      <c r="K40" s="22"/>
      <c r="O40" s="114"/>
      <c r="P40" s="21"/>
      <c r="Q40" s="18"/>
      <c r="R40" s="18"/>
      <c r="S40" s="18"/>
      <c r="T40" s="18"/>
      <c r="U40" s="18"/>
      <c r="V40" s="18"/>
      <c r="W40" s="18"/>
      <c r="X40" s="18"/>
    </row>
    <row r="41" spans="1:24" ht="13">
      <c r="A41" s="1"/>
      <c r="B41" s="1"/>
      <c r="C41" s="1"/>
      <c r="D41" s="1"/>
      <c r="E41" s="1"/>
      <c r="F41" s="1"/>
      <c r="G41" s="1"/>
      <c r="H41" s="1"/>
      <c r="I41" s="1"/>
      <c r="J41" s="22"/>
      <c r="K41" s="22"/>
      <c r="O41" s="114"/>
      <c r="P41" s="21"/>
      <c r="Q41" s="18"/>
      <c r="R41" s="18"/>
      <c r="S41" s="18"/>
      <c r="T41" s="18"/>
      <c r="U41" s="18"/>
      <c r="V41" s="18"/>
      <c r="W41" s="18"/>
      <c r="X41" s="18"/>
    </row>
    <row r="42" spans="1:24" ht="13">
      <c r="A42"/>
      <c r="B42"/>
      <c r="C42"/>
      <c r="D42"/>
      <c r="E42"/>
      <c r="F42"/>
      <c r="G42"/>
      <c r="H42"/>
      <c r="I42"/>
      <c r="J42" s="22"/>
      <c r="K42" s="22"/>
      <c r="Q42" s="18"/>
      <c r="R42" s="18"/>
      <c r="S42" s="18"/>
      <c r="T42" s="18"/>
      <c r="U42" s="18"/>
      <c r="V42" s="18"/>
      <c r="W42" s="18"/>
      <c r="X42" s="18"/>
    </row>
    <row r="43" spans="1:24" ht="12.75" customHeight="1">
      <c r="A43"/>
      <c r="B43"/>
      <c r="C43"/>
      <c r="D43"/>
      <c r="E43"/>
      <c r="F43"/>
      <c r="G43"/>
      <c r="H43"/>
      <c r="I43"/>
      <c r="J43" s="22"/>
      <c r="K43" s="22"/>
      <c r="Q43" s="18"/>
      <c r="R43" s="18"/>
      <c r="S43" s="18"/>
      <c r="T43" s="18"/>
      <c r="U43" s="18"/>
      <c r="V43" s="18"/>
      <c r="W43" s="18"/>
      <c r="X43" s="18"/>
    </row>
    <row r="44" spans="1:24" ht="13">
      <c r="A44"/>
      <c r="B44"/>
      <c r="C44"/>
      <c r="D44"/>
      <c r="E44"/>
      <c r="F44"/>
      <c r="G44"/>
      <c r="H44"/>
      <c r="I44"/>
      <c r="J44" s="22"/>
      <c r="K44" s="22"/>
      <c r="Q44" s="18"/>
      <c r="R44" s="18"/>
      <c r="S44" s="18"/>
      <c r="T44" s="18"/>
      <c r="U44" s="18"/>
      <c r="V44" s="18"/>
      <c r="W44" s="18"/>
      <c r="X44" s="18"/>
    </row>
    <row r="45" spans="1:24" ht="13">
      <c r="A45"/>
      <c r="B45"/>
      <c r="C45"/>
      <c r="D45"/>
      <c r="E45"/>
      <c r="F45"/>
      <c r="G45"/>
      <c r="H45"/>
      <c r="I45"/>
      <c r="J45" s="22"/>
      <c r="K45" s="22"/>
      <c r="Q45" s="18"/>
      <c r="R45" s="18"/>
      <c r="S45" s="18"/>
      <c r="T45" s="18"/>
      <c r="U45" s="18"/>
      <c r="V45" s="18"/>
      <c r="W45" s="18"/>
      <c r="X45" s="18"/>
    </row>
    <row r="46" spans="1:24" ht="13">
      <c r="A46" s="21"/>
      <c r="B46" s="22"/>
      <c r="C46" s="22"/>
      <c r="D46" s="23"/>
      <c r="E46" s="21"/>
      <c r="F46" s="21"/>
      <c r="G46" s="21"/>
      <c r="H46" s="21"/>
      <c r="I46" s="21"/>
      <c r="J46" s="22"/>
      <c r="K46" s="22"/>
      <c r="Q46" s="18"/>
      <c r="R46" s="18"/>
      <c r="S46" s="18"/>
      <c r="T46" s="18"/>
      <c r="U46" s="18"/>
      <c r="V46" s="18"/>
      <c r="W46" s="18"/>
      <c r="X46" s="18"/>
    </row>
    <row r="47" spans="1:24" ht="12.75" customHeight="1">
      <c r="A47" s="21"/>
      <c r="B47" s="21"/>
      <c r="C47" s="21"/>
      <c r="D47" s="21"/>
      <c r="E47" s="21"/>
      <c r="F47" s="21"/>
      <c r="G47" s="21"/>
      <c r="H47" s="21"/>
      <c r="I47" s="21"/>
      <c r="J47" s="22"/>
      <c r="K47" s="22"/>
      <c r="Q47" s="18"/>
      <c r="R47" s="18"/>
      <c r="S47" s="18"/>
      <c r="T47" s="18"/>
      <c r="U47" s="18"/>
      <c r="V47" s="18"/>
      <c r="W47" s="18"/>
      <c r="X47" s="18"/>
    </row>
    <row r="48" spans="1:24" ht="13">
      <c r="A48" s="21"/>
      <c r="B48" s="21"/>
      <c r="C48" s="21"/>
      <c r="D48" s="21"/>
      <c r="E48" s="21"/>
      <c r="F48" s="21"/>
      <c r="G48" s="21"/>
      <c r="H48" s="21"/>
      <c r="I48" s="21"/>
      <c r="J48" s="22"/>
      <c r="K48" s="22"/>
      <c r="Q48" s="18"/>
      <c r="R48" s="18"/>
      <c r="S48" s="18"/>
      <c r="T48" s="18"/>
      <c r="U48" s="18"/>
      <c r="V48" s="18"/>
      <c r="W48" s="18"/>
      <c r="X48" s="18"/>
    </row>
    <row r="49" spans="1:24" ht="13">
      <c r="A49" s="21"/>
      <c r="B49" s="21"/>
      <c r="C49" s="21"/>
      <c r="D49" s="21"/>
      <c r="E49" s="21"/>
      <c r="F49" s="21"/>
      <c r="G49" s="21"/>
      <c r="H49" s="21"/>
      <c r="I49" s="21"/>
      <c r="J49" s="22"/>
      <c r="K49" s="22"/>
      <c r="Q49" s="18"/>
      <c r="R49" s="18"/>
      <c r="S49" s="18"/>
      <c r="T49" s="18"/>
      <c r="U49" s="18"/>
      <c r="V49" s="18"/>
      <c r="W49" s="18"/>
      <c r="X49" s="18"/>
    </row>
    <row r="50" spans="1:24" ht="13">
      <c r="A50" s="21"/>
      <c r="B50" s="21"/>
      <c r="C50" s="21"/>
      <c r="D50" s="21"/>
      <c r="E50" s="21"/>
      <c r="F50" s="21"/>
      <c r="G50" s="21"/>
      <c r="H50" s="21"/>
      <c r="I50" s="21"/>
      <c r="J50" s="22"/>
      <c r="K50" s="22"/>
      <c r="Q50" s="18"/>
      <c r="R50" s="18"/>
      <c r="S50" s="18"/>
      <c r="T50" s="18"/>
      <c r="U50" s="18"/>
      <c r="V50" s="18"/>
      <c r="W50" s="18"/>
      <c r="X50" s="18"/>
    </row>
    <row r="51" spans="1:24" ht="13">
      <c r="A51" s="21"/>
      <c r="B51" s="21"/>
      <c r="C51" s="21"/>
      <c r="D51" s="21"/>
      <c r="E51" s="21"/>
      <c r="F51" s="21"/>
      <c r="G51" s="21"/>
      <c r="H51" s="21"/>
      <c r="I51" s="21"/>
      <c r="J51" s="22"/>
      <c r="K51" s="22"/>
      <c r="Q51" s="18"/>
      <c r="R51" s="18"/>
      <c r="S51" s="18"/>
      <c r="T51" s="18"/>
      <c r="U51" s="18"/>
      <c r="V51" s="18"/>
      <c r="W51" s="18"/>
      <c r="X51" s="18"/>
    </row>
    <row r="52" spans="1:24" ht="13">
      <c r="A52" s="21"/>
      <c r="B52" s="21"/>
      <c r="C52" s="21"/>
      <c r="D52" s="21"/>
      <c r="E52" s="21"/>
      <c r="F52" s="21"/>
      <c r="G52" s="21"/>
      <c r="H52" s="21"/>
      <c r="I52" s="21"/>
      <c r="J52" s="22"/>
      <c r="K52" s="22"/>
      <c r="Q52" s="18"/>
      <c r="R52" s="18"/>
      <c r="S52" s="18"/>
      <c r="T52" s="18"/>
      <c r="U52" s="18"/>
      <c r="V52" s="18"/>
      <c r="W52" s="18"/>
      <c r="X52" s="18"/>
    </row>
    <row r="53" spans="1:24" ht="13">
      <c r="A53" s="21"/>
      <c r="B53" s="21"/>
      <c r="C53" s="21"/>
      <c r="D53" s="21"/>
      <c r="E53" s="21"/>
      <c r="F53" s="21"/>
      <c r="G53" s="21"/>
      <c r="H53" s="21"/>
      <c r="I53" s="21"/>
      <c r="J53" s="22"/>
      <c r="K53" s="22"/>
      <c r="Q53" s="18"/>
      <c r="R53" s="18"/>
      <c r="S53" s="18"/>
      <c r="T53" s="18"/>
      <c r="U53" s="18"/>
      <c r="V53" s="18"/>
      <c r="W53" s="18"/>
      <c r="X53" s="18"/>
    </row>
    <row r="54" spans="1:24" ht="13">
      <c r="A54" s="21"/>
      <c r="B54" s="21"/>
      <c r="C54" s="21"/>
      <c r="D54" s="21"/>
      <c r="E54" s="21"/>
      <c r="F54" s="21"/>
      <c r="G54" s="21"/>
      <c r="H54" s="21"/>
      <c r="I54" s="21"/>
      <c r="J54" s="22"/>
      <c r="K54" s="22"/>
    </row>
    <row r="55" spans="1:24" ht="13">
      <c r="A55" s="21"/>
      <c r="B55" s="21"/>
      <c r="C55" s="21"/>
      <c r="D55" s="21"/>
      <c r="E55" s="21"/>
      <c r="F55" s="21"/>
      <c r="G55" s="21"/>
      <c r="H55" s="21"/>
      <c r="I55" s="21"/>
      <c r="J55" s="22"/>
      <c r="K55" s="22"/>
    </row>
    <row r="56" spans="1:24" ht="13">
      <c r="A56" s="21"/>
      <c r="B56" s="21"/>
      <c r="C56" s="21"/>
      <c r="D56" s="21"/>
      <c r="E56" s="21"/>
      <c r="F56" s="21"/>
      <c r="G56" s="21"/>
      <c r="H56" s="21"/>
      <c r="I56" s="21"/>
      <c r="J56" s="22"/>
      <c r="K56" s="22"/>
    </row>
    <row r="57" spans="1:24" ht="13">
      <c r="A57" s="21"/>
      <c r="B57" s="21"/>
      <c r="C57" s="21"/>
      <c r="D57" s="21"/>
      <c r="E57" s="21"/>
      <c r="F57" s="21"/>
      <c r="G57" s="21"/>
      <c r="H57" s="21"/>
      <c r="I57" s="21"/>
      <c r="J57" s="22"/>
      <c r="K57" s="22"/>
    </row>
    <row r="58" spans="1:24" ht="13">
      <c r="A58" s="21"/>
      <c r="B58" s="21"/>
      <c r="C58" s="21"/>
      <c r="D58" s="21"/>
      <c r="E58" s="21"/>
      <c r="F58" s="21"/>
      <c r="G58" s="21"/>
      <c r="H58" s="21"/>
      <c r="I58" s="21"/>
      <c r="J58" s="22"/>
      <c r="K58" s="22"/>
    </row>
    <row r="59" spans="1:24" ht="13">
      <c r="A59" s="21"/>
      <c r="B59" s="21"/>
      <c r="C59" s="21"/>
      <c r="D59" s="21"/>
      <c r="E59" s="21"/>
      <c r="F59" s="21"/>
      <c r="G59" s="21"/>
      <c r="H59" s="21"/>
      <c r="I59" s="21"/>
      <c r="J59" s="22"/>
      <c r="K59" s="22"/>
    </row>
    <row r="60" spans="1:24" ht="13.5" customHeight="1">
      <c r="A60" s="21"/>
      <c r="B60" s="21"/>
      <c r="C60" s="21"/>
      <c r="D60" s="21"/>
      <c r="E60" s="21"/>
      <c r="F60" s="21"/>
      <c r="G60" s="21"/>
      <c r="H60" s="21"/>
      <c r="I60" s="21"/>
      <c r="J60" s="22"/>
      <c r="K60" s="22"/>
    </row>
    <row r="61" spans="1:24" ht="12.75" customHeight="1">
      <c r="A61" s="21"/>
      <c r="B61" s="21"/>
      <c r="C61" s="21"/>
      <c r="D61" s="21"/>
      <c r="E61" s="21"/>
      <c r="F61" s="21"/>
      <c r="G61" s="21"/>
      <c r="H61" s="21"/>
      <c r="I61" s="21"/>
      <c r="J61" s="22"/>
      <c r="K61" s="22"/>
    </row>
    <row r="62" spans="1:24" ht="12.75" customHeight="1">
      <c r="A62" s="21"/>
      <c r="B62" s="21"/>
      <c r="C62" s="21"/>
      <c r="D62" s="21"/>
      <c r="E62" s="21"/>
      <c r="F62" s="21"/>
      <c r="G62" s="21"/>
      <c r="H62" s="21"/>
      <c r="I62" s="21"/>
      <c r="J62" s="22"/>
      <c r="K62" s="22"/>
    </row>
    <row r="63" spans="1:24" ht="12.75" customHeight="1">
      <c r="A63" s="21"/>
      <c r="B63" s="21"/>
      <c r="C63" s="21"/>
      <c r="D63" s="21"/>
      <c r="E63" s="21"/>
      <c r="F63" s="21"/>
      <c r="G63" s="21"/>
      <c r="H63" s="21"/>
      <c r="I63" s="21"/>
      <c r="J63" s="22"/>
      <c r="K63" s="22"/>
    </row>
    <row r="64" spans="1:24" ht="12.75" customHeight="1">
      <c r="A64" s="21"/>
      <c r="B64" s="21"/>
      <c r="C64" s="21"/>
      <c r="D64" s="21"/>
      <c r="E64" s="21"/>
      <c r="F64" s="21"/>
      <c r="G64" s="21"/>
      <c r="H64" s="21"/>
      <c r="I64" s="21"/>
      <c r="J64" s="22"/>
      <c r="K64" s="22"/>
    </row>
    <row r="65" spans="1:11" ht="12.75" customHeight="1">
      <c r="A65" s="21"/>
      <c r="B65" s="21"/>
      <c r="C65" s="21"/>
      <c r="D65" s="21"/>
      <c r="E65" s="21"/>
      <c r="F65" s="21"/>
      <c r="G65" s="21"/>
      <c r="H65" s="21"/>
      <c r="I65" s="21"/>
      <c r="J65" s="22"/>
      <c r="K65" s="22"/>
    </row>
    <row r="66" spans="1:11" ht="12.75" customHeight="1">
      <c r="A66" s="21"/>
      <c r="B66" s="21"/>
      <c r="C66" s="21"/>
      <c r="D66" s="21"/>
      <c r="E66" s="21"/>
      <c r="F66" s="21"/>
      <c r="G66" s="21"/>
      <c r="H66" s="21"/>
      <c r="I66" s="21"/>
      <c r="J66" s="22"/>
      <c r="K66" s="22"/>
    </row>
    <row r="67" spans="1:11" ht="12.75" customHeight="1">
      <c r="A67" s="21"/>
      <c r="B67" s="21"/>
      <c r="C67" s="21"/>
      <c r="D67" s="21"/>
      <c r="E67" s="21"/>
      <c r="F67" s="21"/>
      <c r="G67" s="21"/>
      <c r="H67" s="21"/>
      <c r="I67" s="21"/>
      <c r="J67" s="22"/>
      <c r="K67" s="22"/>
    </row>
    <row r="68" spans="1:11">
      <c r="A68" s="21"/>
      <c r="B68" s="21"/>
      <c r="C68" s="21"/>
      <c r="D68" s="21"/>
      <c r="E68" s="21"/>
      <c r="F68" s="21"/>
      <c r="G68" s="21"/>
      <c r="H68" s="21"/>
      <c r="I68" s="21"/>
      <c r="J68" s="24"/>
      <c r="K68" s="24"/>
    </row>
    <row r="69" spans="1:11">
      <c r="A69" s="21"/>
      <c r="B69" s="21"/>
      <c r="C69" s="21"/>
      <c r="D69" s="21"/>
      <c r="E69" s="21"/>
      <c r="F69" s="21"/>
      <c r="G69" s="21"/>
      <c r="H69" s="21"/>
      <c r="I69" s="21"/>
      <c r="J69" s="24"/>
      <c r="K69" s="24"/>
    </row>
    <row r="70" spans="1:11">
      <c r="A70" s="21"/>
      <c r="B70" s="21"/>
      <c r="C70" s="21"/>
      <c r="D70" s="21"/>
      <c r="E70" s="21"/>
      <c r="F70" s="21"/>
      <c r="G70" s="21"/>
      <c r="H70" s="21"/>
      <c r="I70" s="21"/>
      <c r="J70" s="24"/>
      <c r="K70" s="24"/>
    </row>
    <row r="71" spans="1:11">
      <c r="A71" s="21"/>
      <c r="B71" s="21"/>
      <c r="C71" s="21"/>
      <c r="D71" s="21"/>
      <c r="E71" s="21"/>
      <c r="F71" s="21"/>
      <c r="G71" s="21"/>
      <c r="H71" s="21"/>
      <c r="I71" s="21"/>
      <c r="J71" s="24"/>
      <c r="K71" s="24"/>
    </row>
    <row r="72" spans="1:11">
      <c r="A72" s="21"/>
      <c r="B72" s="21"/>
      <c r="C72" s="21"/>
      <c r="D72" s="21"/>
      <c r="E72" s="21"/>
      <c r="F72" s="21"/>
      <c r="G72" s="21"/>
      <c r="H72" s="21"/>
      <c r="I72" s="21"/>
      <c r="J72" s="24"/>
      <c r="K72" s="24"/>
    </row>
    <row r="73" spans="1:11">
      <c r="A73" s="21"/>
      <c r="B73" s="21"/>
      <c r="C73" s="21"/>
      <c r="D73" s="21"/>
      <c r="E73" s="21"/>
      <c r="F73" s="21"/>
      <c r="G73" s="21"/>
      <c r="H73" s="21"/>
      <c r="I73" s="21"/>
      <c r="J73" s="34"/>
      <c r="K73" s="34"/>
    </row>
    <row r="74" spans="1:11">
      <c r="A74" s="21"/>
      <c r="B74" s="21"/>
      <c r="C74" s="21"/>
      <c r="D74" s="21"/>
      <c r="E74" s="21"/>
      <c r="F74" s="21"/>
      <c r="G74" s="21"/>
      <c r="H74" s="21"/>
      <c r="I74" s="21"/>
      <c r="J74" s="21"/>
      <c r="K74" s="21"/>
    </row>
    <row r="75" spans="1:11">
      <c r="A75" s="21"/>
      <c r="B75" s="21"/>
      <c r="C75" s="21"/>
      <c r="D75" s="21"/>
      <c r="E75" s="21"/>
      <c r="F75" s="21"/>
      <c r="G75" s="21"/>
      <c r="H75" s="21"/>
      <c r="I75" s="21"/>
      <c r="J75" s="21"/>
      <c r="K75" s="21"/>
    </row>
    <row r="76" spans="1:11">
      <c r="A76" s="21"/>
      <c r="B76" s="21"/>
      <c r="C76" s="21"/>
      <c r="D76" s="21"/>
      <c r="E76" s="21"/>
      <c r="F76" s="21"/>
      <c r="G76" s="21"/>
      <c r="H76" s="21"/>
      <c r="I76" s="21"/>
      <c r="J76" s="21"/>
      <c r="K76" s="21"/>
    </row>
    <row r="77" spans="1:11">
      <c r="A77" s="21"/>
      <c r="B77" s="21"/>
      <c r="C77" s="21"/>
      <c r="D77" s="21"/>
      <c r="E77" s="21"/>
      <c r="F77" s="21"/>
      <c r="G77" s="21"/>
      <c r="H77" s="21"/>
      <c r="I77" s="21"/>
      <c r="J77" s="21"/>
      <c r="K77" s="21"/>
    </row>
    <row r="78" spans="1:11">
      <c r="A78" s="21"/>
      <c r="B78" s="21"/>
      <c r="C78" s="21"/>
      <c r="D78" s="21"/>
      <c r="E78" s="21"/>
      <c r="F78" s="21"/>
      <c r="G78" s="21"/>
      <c r="H78" s="21"/>
      <c r="I78" s="21"/>
      <c r="J78" s="21"/>
      <c r="K78" s="21"/>
    </row>
    <row r="79" spans="1:11">
      <c r="A79" s="21"/>
      <c r="B79" s="21"/>
      <c r="C79" s="21"/>
      <c r="D79" s="21"/>
      <c r="E79" s="21"/>
      <c r="F79" s="21"/>
      <c r="G79" s="21"/>
      <c r="H79" s="21"/>
      <c r="I79" s="21"/>
      <c r="J79" s="21"/>
      <c r="K79" s="21"/>
    </row>
    <row r="80" spans="1:11">
      <c r="A80" s="21"/>
      <c r="B80" s="21"/>
      <c r="C80" s="21"/>
      <c r="D80" s="21"/>
      <c r="E80" s="21"/>
      <c r="F80" s="21"/>
      <c r="G80" s="21"/>
      <c r="H80" s="21"/>
      <c r="I80" s="21"/>
      <c r="J80" s="21"/>
      <c r="K80" s="21"/>
    </row>
    <row r="81" spans="1:11">
      <c r="A81" s="21"/>
      <c r="B81" s="21"/>
      <c r="C81" s="21"/>
      <c r="D81" s="21"/>
      <c r="E81" s="21"/>
      <c r="F81" s="21"/>
      <c r="G81" s="21"/>
      <c r="H81" s="21"/>
      <c r="I81" s="21"/>
      <c r="J81" s="21"/>
      <c r="K81" s="21"/>
    </row>
    <row r="82" spans="1:11">
      <c r="A82" s="21"/>
      <c r="B82" s="21"/>
      <c r="C82" s="21"/>
      <c r="D82" s="21"/>
      <c r="E82" s="21"/>
      <c r="F82" s="21"/>
      <c r="G82" s="21"/>
      <c r="H82" s="21"/>
      <c r="I82" s="21"/>
      <c r="J82" s="21"/>
      <c r="K82" s="21"/>
    </row>
    <row r="83" spans="1:11">
      <c r="A83" s="21"/>
      <c r="B83" s="21"/>
      <c r="C83" s="21"/>
      <c r="D83" s="21"/>
      <c r="E83" s="21"/>
      <c r="F83" s="21"/>
      <c r="G83" s="21"/>
      <c r="H83" s="21"/>
      <c r="I83" s="21"/>
      <c r="J83" s="21"/>
      <c r="K83" s="21"/>
    </row>
    <row r="84" spans="1:11">
      <c r="A84" s="21"/>
      <c r="B84" s="21"/>
      <c r="C84" s="21"/>
      <c r="D84" s="21"/>
      <c r="E84" s="21"/>
      <c r="F84" s="21"/>
      <c r="G84" s="21"/>
      <c r="H84" s="21"/>
      <c r="I84" s="21"/>
      <c r="J84" s="21"/>
      <c r="K84" s="21"/>
    </row>
    <row r="85" spans="1:11">
      <c r="A85" s="21"/>
      <c r="B85" s="21"/>
      <c r="C85" s="21"/>
      <c r="D85" s="21"/>
      <c r="E85" s="21"/>
      <c r="F85" s="21"/>
      <c r="G85" s="21"/>
      <c r="H85" s="21"/>
      <c r="I85" s="21"/>
    </row>
    <row r="86" spans="1:11">
      <c r="A86" s="21"/>
      <c r="B86" s="21"/>
      <c r="C86" s="21"/>
      <c r="D86" s="21"/>
      <c r="E86" s="21"/>
      <c r="F86" s="21"/>
      <c r="G86" s="21"/>
      <c r="H86" s="21"/>
      <c r="I86" s="21"/>
    </row>
    <row r="87" spans="1:11">
      <c r="A87" s="21"/>
      <c r="B87" s="21"/>
      <c r="C87" s="21"/>
      <c r="D87" s="21"/>
      <c r="E87" s="21"/>
      <c r="F87" s="21"/>
      <c r="G87" s="21"/>
      <c r="H87" s="21"/>
      <c r="I87" s="21"/>
    </row>
  </sheetData>
  <mergeCells count="4">
    <mergeCell ref="A1:I2"/>
    <mergeCell ref="A23:I28"/>
    <mergeCell ref="L1:Q2"/>
    <mergeCell ref="B3:H3"/>
  </mergeCells>
  <pageMargins left="0.70866141732283472" right="0.70866141732283472" top="0.74803149606299213" bottom="0.74803149606299213" header="0.31496062992125984" footer="0.31496062992125984"/>
  <pageSetup paperSize="9" scale="52" orientation="landscape" r:id="rId1"/>
  <headerFooter>
    <oddHeader>&amp;LOECD Family database (http://www.oecd.org/els/family/database.htm)</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8363-591C-4CF1-8ADA-FEC6985BB67B}">
  <dimension ref="A1:V73"/>
  <sheetViews>
    <sheetView showGridLines="0" zoomScale="90" zoomScaleNormal="90" workbookViewId="0">
      <selection sqref="A1:I1"/>
    </sheetView>
  </sheetViews>
  <sheetFormatPr defaultColWidth="9.08984375" defaultRowHeight="12.5"/>
  <cols>
    <col min="1" max="2" width="9.08984375" style="18" customWidth="1"/>
    <col min="3" max="11" width="9.08984375" style="18"/>
    <col min="12" max="12" width="14.26953125" style="18" customWidth="1"/>
    <col min="13" max="13" width="18.08984375" style="18" customWidth="1"/>
    <col min="14" max="16" width="16.6328125" style="20" customWidth="1"/>
    <col min="17" max="17" width="16.6328125" style="18" customWidth="1"/>
    <col min="18" max="18" width="9.08984375" style="139"/>
    <col min="19" max="16384" width="9.08984375" style="18"/>
  </cols>
  <sheetData>
    <row r="1" spans="1:18" ht="16.5" customHeight="1">
      <c r="A1" s="217" t="s">
        <v>111</v>
      </c>
      <c r="B1" s="214"/>
      <c r="C1" s="214"/>
      <c r="D1" s="214"/>
      <c r="E1" s="214"/>
      <c r="F1" s="214"/>
      <c r="G1" s="214"/>
      <c r="H1" s="214"/>
      <c r="I1" s="214"/>
      <c r="J1" s="33"/>
      <c r="K1" s="27"/>
      <c r="L1" s="218"/>
      <c r="M1" s="218"/>
      <c r="N1" s="218"/>
      <c r="O1" s="218"/>
      <c r="P1" s="218"/>
      <c r="Q1" s="31"/>
      <c r="R1" s="157"/>
    </row>
    <row r="2" spans="1:18" ht="13.5" customHeight="1" thickBot="1">
      <c r="A2" s="219" t="s">
        <v>17</v>
      </c>
      <c r="B2" s="219"/>
      <c r="C2" s="219"/>
      <c r="D2" s="219"/>
      <c r="E2" s="219"/>
      <c r="F2" s="219"/>
      <c r="G2" s="219"/>
      <c r="H2" s="219"/>
      <c r="I2" s="219"/>
      <c r="J2" s="27"/>
      <c r="K2" s="27"/>
      <c r="L2" s="156"/>
      <c r="M2" s="156"/>
      <c r="N2" s="156"/>
      <c r="O2" s="156"/>
      <c r="P2" s="156"/>
      <c r="Q2" s="156"/>
      <c r="R2" s="156"/>
    </row>
    <row r="3" spans="1:18" ht="12.75" customHeight="1">
      <c r="A3" s="40"/>
      <c r="B3" s="40"/>
      <c r="C3" s="40"/>
      <c r="D3" s="40"/>
      <c r="E3" s="40"/>
      <c r="F3" s="40"/>
      <c r="G3" s="40"/>
      <c r="H3" s="40"/>
      <c r="I3" s="40"/>
      <c r="J3" s="27"/>
      <c r="K3" s="27"/>
      <c r="L3" s="32"/>
      <c r="M3" s="32"/>
      <c r="N3" s="220" t="s">
        <v>15</v>
      </c>
      <c r="O3" s="220"/>
      <c r="P3" s="212" t="s">
        <v>16</v>
      </c>
      <c r="Q3" s="212"/>
      <c r="R3" s="32"/>
    </row>
    <row r="4" spans="1:18" ht="13">
      <c r="A4" s="29"/>
      <c r="B4" s="29"/>
      <c r="C4" s="29"/>
      <c r="D4" s="29"/>
      <c r="E4" s="29"/>
      <c r="F4" s="29"/>
      <c r="G4" s="29"/>
      <c r="H4" s="29"/>
      <c r="I4" s="29"/>
      <c r="J4" s="27"/>
      <c r="K4" s="27"/>
      <c r="L4" s="30"/>
      <c r="M4" s="30"/>
      <c r="N4" s="41">
        <v>1980</v>
      </c>
      <c r="O4" s="41" t="s">
        <v>112</v>
      </c>
      <c r="P4" s="41">
        <v>1980</v>
      </c>
      <c r="Q4" s="41" t="s">
        <v>112</v>
      </c>
    </row>
    <row r="5" spans="1:18" ht="13">
      <c r="A5" s="29"/>
      <c r="B5" s="29"/>
      <c r="C5" s="29"/>
      <c r="D5" s="29"/>
      <c r="E5" s="29"/>
      <c r="F5" s="29"/>
      <c r="G5" s="29"/>
      <c r="H5" s="29"/>
      <c r="I5" s="29"/>
      <c r="J5" s="27"/>
      <c r="K5" s="27"/>
      <c r="L5" s="42" t="s">
        <v>80</v>
      </c>
      <c r="M5" s="42"/>
      <c r="N5" s="87">
        <v>41.210226675709492</v>
      </c>
      <c r="O5" s="87">
        <v>60.145721390439419</v>
      </c>
      <c r="P5" s="87">
        <v>25.222090612970092</v>
      </c>
      <c r="Q5" s="88">
        <v>7.4999565270314914</v>
      </c>
      <c r="R5" s="20"/>
    </row>
    <row r="6" spans="1:18" ht="13">
      <c r="A6" s="28"/>
      <c r="B6" s="28"/>
      <c r="C6" s="28"/>
      <c r="D6" s="28"/>
      <c r="E6" s="148"/>
      <c r="F6" s="28"/>
      <c r="G6" s="28"/>
      <c r="H6" s="28"/>
      <c r="I6" s="28"/>
      <c r="J6" s="22"/>
      <c r="K6" s="22"/>
      <c r="L6" s="80" t="s">
        <v>98</v>
      </c>
      <c r="M6" s="52"/>
      <c r="N6" s="129">
        <v>31.4</v>
      </c>
      <c r="O6" s="129">
        <v>56.9</v>
      </c>
      <c r="P6" s="129">
        <v>27.5</v>
      </c>
      <c r="Q6" s="129">
        <v>9.1</v>
      </c>
      <c r="R6" s="20"/>
    </row>
    <row r="7" spans="1:18" ht="13">
      <c r="A7" s="28"/>
      <c r="B7" s="28"/>
      <c r="C7" s="28"/>
      <c r="D7" s="28"/>
      <c r="E7" s="28"/>
      <c r="F7" s="28"/>
      <c r="G7" s="28"/>
      <c r="H7" s="28"/>
      <c r="I7" s="28"/>
      <c r="J7" s="22"/>
      <c r="K7" s="22"/>
      <c r="L7" s="155" t="s">
        <v>81</v>
      </c>
      <c r="M7" s="154"/>
      <c r="N7" s="132">
        <v>44.15</v>
      </c>
      <c r="O7" s="132">
        <v>55.24</v>
      </c>
      <c r="P7" s="132">
        <v>27.49</v>
      </c>
      <c r="Q7" s="132">
        <v>13.1</v>
      </c>
      <c r="R7" s="20"/>
    </row>
    <row r="8" spans="1:18" ht="13">
      <c r="A8" s="28"/>
      <c r="B8" s="28"/>
      <c r="C8" s="28"/>
      <c r="D8" s="28"/>
      <c r="E8" s="28"/>
      <c r="F8" s="28"/>
      <c r="G8" s="28"/>
      <c r="H8" s="28"/>
      <c r="I8" s="28"/>
      <c r="J8" s="22"/>
      <c r="K8" s="63"/>
      <c r="L8" s="131" t="s">
        <v>79</v>
      </c>
      <c r="M8" s="153"/>
      <c r="N8" s="88">
        <v>43.593662809035102</v>
      </c>
      <c r="O8" s="88">
        <v>46.367132762887216</v>
      </c>
      <c r="P8" s="88">
        <v>22.158332726787492</v>
      </c>
      <c r="Q8" s="88">
        <v>17.334009123162698</v>
      </c>
      <c r="R8" s="20"/>
    </row>
    <row r="9" spans="1:18" ht="13">
      <c r="A9" s="28"/>
      <c r="B9" s="28"/>
      <c r="C9" s="28"/>
      <c r="D9" s="28"/>
      <c r="E9" s="28"/>
      <c r="F9" s="28"/>
      <c r="G9" s="28"/>
      <c r="H9" s="28"/>
      <c r="I9" s="28"/>
      <c r="J9" s="22"/>
      <c r="K9" s="22"/>
      <c r="L9" s="131" t="s">
        <v>76</v>
      </c>
      <c r="M9" s="152"/>
      <c r="N9" s="88">
        <v>42</v>
      </c>
      <c r="O9" s="88">
        <v>46</v>
      </c>
      <c r="P9" s="88">
        <v>16.899999999999999</v>
      </c>
      <c r="Q9" s="110">
        <v>17.8</v>
      </c>
      <c r="R9" s="20"/>
    </row>
    <row r="10" spans="1:18" ht="13">
      <c r="A10" s="28"/>
      <c r="B10" s="28"/>
      <c r="C10" s="28"/>
      <c r="D10" s="28"/>
      <c r="E10" s="28"/>
      <c r="F10" s="28"/>
      <c r="G10" s="28"/>
      <c r="H10" s="28"/>
      <c r="I10" s="28"/>
      <c r="J10" s="22"/>
      <c r="K10" s="63"/>
      <c r="L10" s="80" t="s">
        <v>82</v>
      </c>
      <c r="M10" s="151"/>
      <c r="N10" s="129">
        <v>25.5</v>
      </c>
      <c r="O10" s="129">
        <v>36.700000000000003</v>
      </c>
      <c r="P10" s="129">
        <v>52.3</v>
      </c>
      <c r="Q10" s="150">
        <v>18.600000000000001</v>
      </c>
      <c r="R10" s="20"/>
    </row>
    <row r="11" spans="1:18" ht="13">
      <c r="A11" s="28"/>
      <c r="B11" s="28"/>
      <c r="C11" s="28"/>
      <c r="D11" s="28"/>
      <c r="E11" s="28"/>
      <c r="F11" s="28"/>
      <c r="G11" s="28"/>
      <c r="H11" s="28"/>
      <c r="I11" s="28"/>
      <c r="J11" s="22"/>
      <c r="K11" s="22"/>
      <c r="L11" s="131" t="s">
        <v>96</v>
      </c>
      <c r="M11" s="152"/>
      <c r="N11" s="159">
        <v>25.7</v>
      </c>
      <c r="O11" s="159">
        <v>33</v>
      </c>
      <c r="P11" s="159">
        <v>50.7</v>
      </c>
      <c r="Q11" s="159">
        <v>31.9</v>
      </c>
      <c r="R11" s="20"/>
    </row>
    <row r="12" spans="1:18" ht="13">
      <c r="A12" s="28"/>
      <c r="B12" s="28"/>
      <c r="C12" s="28"/>
      <c r="D12" s="28"/>
      <c r="E12" s="28"/>
      <c r="F12" s="28"/>
      <c r="G12" s="28"/>
      <c r="H12" s="28"/>
      <c r="I12" s="28"/>
      <c r="J12" s="22"/>
      <c r="K12" s="22"/>
      <c r="L12" s="158" t="s">
        <v>84</v>
      </c>
      <c r="M12" s="158"/>
      <c r="N12" s="204"/>
      <c r="O12" s="204">
        <v>23.9</v>
      </c>
      <c r="P12" s="204"/>
      <c r="Q12" s="204">
        <v>49.7</v>
      </c>
      <c r="R12" s="20"/>
    </row>
    <row r="13" spans="1:18" ht="13">
      <c r="A13" s="28"/>
      <c r="B13" s="28"/>
      <c r="C13" s="28"/>
      <c r="D13" s="28"/>
      <c r="E13" s="28"/>
      <c r="F13" s="28"/>
      <c r="G13" s="28"/>
      <c r="H13" s="28"/>
      <c r="I13" s="28"/>
      <c r="J13" s="22"/>
      <c r="K13" s="22"/>
    </row>
    <row r="14" spans="1:18" ht="13">
      <c r="A14" s="28"/>
      <c r="B14" s="28"/>
      <c r="C14" s="28"/>
      <c r="D14" s="28"/>
      <c r="E14" s="28"/>
      <c r="F14" s="28"/>
      <c r="G14" s="28"/>
      <c r="H14" s="28"/>
      <c r="I14" s="28"/>
      <c r="J14" s="22"/>
      <c r="K14" s="22"/>
    </row>
    <row r="15" spans="1:18" ht="13">
      <c r="A15" s="28"/>
      <c r="B15" s="28"/>
      <c r="C15" s="28"/>
      <c r="D15" s="28"/>
      <c r="E15" s="28"/>
      <c r="F15" s="28"/>
      <c r="G15" s="28"/>
      <c r="H15" s="28"/>
      <c r="I15" s="28"/>
      <c r="J15" s="22"/>
      <c r="K15" s="22"/>
      <c r="L15" s="147" t="s">
        <v>95</v>
      </c>
      <c r="M15" s="22"/>
      <c r="N15" s="23"/>
      <c r="O15" s="23"/>
      <c r="P15" s="23"/>
      <c r="Q15" s="22"/>
    </row>
    <row r="16" spans="1:18" ht="13">
      <c r="A16" s="28"/>
      <c r="B16" s="28"/>
      <c r="C16" s="28"/>
      <c r="D16" s="28"/>
      <c r="E16" s="28"/>
      <c r="F16" s="28"/>
      <c r="G16" s="28"/>
      <c r="H16" s="28"/>
      <c r="I16" s="28"/>
      <c r="J16" s="22"/>
      <c r="K16" s="22"/>
      <c r="L16" s="22" t="s">
        <v>94</v>
      </c>
      <c r="N16" s="23"/>
      <c r="O16" s="23"/>
      <c r="P16" s="23"/>
      <c r="Q16" s="22"/>
    </row>
    <row r="17" spans="1:22" ht="13">
      <c r="A17" s="28"/>
      <c r="B17" s="28"/>
      <c r="C17" s="28"/>
      <c r="D17" s="28"/>
      <c r="E17" s="28"/>
      <c r="F17" s="28"/>
      <c r="G17" s="28"/>
      <c r="H17" s="28"/>
      <c r="I17" s="28"/>
      <c r="J17" s="22"/>
      <c r="K17" s="22"/>
      <c r="L17" s="149" t="s">
        <v>123</v>
      </c>
      <c r="M17" s="22"/>
      <c r="N17" s="23"/>
      <c r="O17" s="23"/>
      <c r="P17" s="23"/>
      <c r="Q17" s="22"/>
    </row>
    <row r="18" spans="1:22" ht="12.75" customHeight="1">
      <c r="A18" s="36"/>
      <c r="B18" s="50"/>
      <c r="C18" s="50"/>
      <c r="D18" s="50"/>
      <c r="E18" s="50"/>
      <c r="F18" s="50"/>
      <c r="G18" s="50"/>
      <c r="H18" s="50"/>
      <c r="I18" s="50"/>
      <c r="J18" s="22"/>
      <c r="K18" s="22"/>
      <c r="L18" s="22" t="s">
        <v>124</v>
      </c>
      <c r="M18" s="22"/>
      <c r="N18" s="23"/>
      <c r="O18" s="23"/>
      <c r="P18" s="23"/>
      <c r="Q18" s="22"/>
    </row>
    <row r="19" spans="1:22" ht="12.75" customHeight="1">
      <c r="A19" s="36"/>
      <c r="B19" s="50"/>
      <c r="C19" s="50"/>
      <c r="D19" s="37"/>
      <c r="E19" s="148"/>
      <c r="F19" s="50"/>
      <c r="G19" s="50"/>
      <c r="H19" s="50"/>
      <c r="I19" s="50"/>
      <c r="J19" s="22"/>
      <c r="K19" s="22"/>
      <c r="L19" s="22" t="s">
        <v>125</v>
      </c>
      <c r="M19" s="21"/>
      <c r="N19" s="116"/>
      <c r="O19" s="116"/>
      <c r="P19" s="116"/>
      <c r="Q19" s="21"/>
    </row>
    <row r="20" spans="1:22" ht="12.75" customHeight="1">
      <c r="A20" s="36"/>
      <c r="B20" s="50"/>
      <c r="C20" s="50"/>
      <c r="D20" s="37"/>
      <c r="E20" s="50"/>
      <c r="F20" s="50"/>
      <c r="G20" s="50"/>
      <c r="H20" s="50"/>
      <c r="I20" s="50"/>
      <c r="J20" s="22"/>
      <c r="K20" s="22"/>
      <c r="L20" s="22" t="s">
        <v>126</v>
      </c>
      <c r="M20" s="21"/>
      <c r="N20" s="116"/>
      <c r="O20" s="116"/>
      <c r="P20" s="116"/>
      <c r="Q20" s="21"/>
    </row>
    <row r="21" spans="1:22" ht="12.75" customHeight="1">
      <c r="A21" s="36"/>
      <c r="B21" s="50"/>
      <c r="C21" s="50"/>
      <c r="D21" s="37"/>
      <c r="E21" s="50"/>
      <c r="F21" s="50"/>
      <c r="G21" s="50"/>
      <c r="H21" s="50"/>
      <c r="I21" s="50"/>
      <c r="J21" s="22"/>
      <c r="K21" s="22"/>
      <c r="L21" s="22" t="s">
        <v>127</v>
      </c>
      <c r="M21" s="21"/>
      <c r="N21" s="116"/>
      <c r="O21" s="116"/>
      <c r="P21" s="116"/>
      <c r="Q21" s="21"/>
    </row>
    <row r="22" spans="1:22" ht="12.75" customHeight="1">
      <c r="A22" s="36"/>
      <c r="B22" s="50"/>
      <c r="C22" s="50"/>
      <c r="D22" s="37"/>
      <c r="E22" s="50"/>
      <c r="F22" s="50"/>
      <c r="G22" s="50"/>
      <c r="H22" s="50"/>
      <c r="I22" s="50"/>
      <c r="J22" s="26"/>
      <c r="K22" s="22"/>
      <c r="M22" s="21"/>
      <c r="N22" s="116"/>
      <c r="O22" s="116"/>
      <c r="P22" s="116"/>
      <c r="Q22" s="21"/>
      <c r="V22" s="143"/>
    </row>
    <row r="23" spans="1:22" ht="12.75" customHeight="1">
      <c r="A23" s="36"/>
      <c r="B23" s="50"/>
      <c r="C23" s="50"/>
      <c r="D23" s="37"/>
      <c r="E23" s="50"/>
      <c r="F23" s="50"/>
      <c r="G23" s="50"/>
      <c r="H23" s="50"/>
      <c r="I23" s="50"/>
      <c r="J23" s="26"/>
      <c r="K23" s="22"/>
      <c r="M23" s="21"/>
      <c r="N23" s="116"/>
      <c r="O23" s="116"/>
      <c r="P23" s="116"/>
      <c r="Q23" s="21"/>
      <c r="V23" s="143"/>
    </row>
    <row r="24" spans="1:22" ht="12.75" customHeight="1">
      <c r="A24" s="36"/>
      <c r="B24" s="50"/>
      <c r="C24" s="50"/>
      <c r="D24" s="37"/>
      <c r="E24" s="50"/>
      <c r="F24" s="50"/>
      <c r="G24" s="50"/>
      <c r="H24" s="50"/>
      <c r="I24" s="50"/>
      <c r="J24" s="22"/>
      <c r="K24" s="22"/>
      <c r="L24" s="147" t="s">
        <v>93</v>
      </c>
      <c r="M24" s="21"/>
      <c r="N24" s="116"/>
      <c r="O24" s="116"/>
      <c r="P24" s="116"/>
      <c r="Q24" s="21"/>
      <c r="V24" s="143"/>
    </row>
    <row r="25" spans="1:22" ht="12.75" customHeight="1">
      <c r="A25" s="146"/>
      <c r="B25" s="50"/>
      <c r="C25" s="50"/>
      <c r="D25" s="37"/>
      <c r="E25" s="50"/>
      <c r="F25" s="50"/>
      <c r="G25" s="50"/>
      <c r="H25" s="50"/>
      <c r="I25" s="50"/>
      <c r="J25" s="22"/>
      <c r="K25" s="22"/>
      <c r="L25" s="84" t="s">
        <v>92</v>
      </c>
      <c r="M25" s="21"/>
      <c r="N25" s="116"/>
      <c r="O25" s="116"/>
      <c r="P25" s="116"/>
      <c r="Q25" s="21"/>
    </row>
    <row r="26" spans="1:22" ht="13">
      <c r="A26" s="146"/>
      <c r="B26" s="50"/>
      <c r="C26" s="50"/>
      <c r="D26" s="37"/>
      <c r="E26" s="50"/>
      <c r="F26" s="50"/>
      <c r="G26" s="50"/>
      <c r="H26" s="50"/>
      <c r="I26" s="50"/>
      <c r="J26" s="22"/>
      <c r="K26" s="22"/>
      <c r="L26" s="145" t="s">
        <v>91</v>
      </c>
      <c r="M26" s="144"/>
      <c r="N26" s="144"/>
      <c r="O26" s="144"/>
      <c r="P26" s="144"/>
      <c r="Q26" s="21"/>
      <c r="V26" s="142"/>
    </row>
    <row r="27" spans="1:22" ht="13.5" customHeight="1">
      <c r="A27" s="50"/>
      <c r="B27" s="50"/>
      <c r="C27" s="50"/>
      <c r="D27" s="37"/>
      <c r="E27" s="50"/>
      <c r="F27" s="50"/>
      <c r="G27" s="50"/>
      <c r="H27" s="50"/>
      <c r="I27" s="50"/>
      <c r="J27" s="22"/>
      <c r="K27" s="22"/>
      <c r="L27" s="84" t="s">
        <v>113</v>
      </c>
      <c r="M27" s="21"/>
      <c r="N27" s="116"/>
      <c r="O27" s="116"/>
      <c r="P27" s="116"/>
      <c r="Q27" s="21"/>
    </row>
    <row r="28" spans="1:22" ht="13.5" customHeight="1">
      <c r="A28" s="22"/>
      <c r="B28" s="22"/>
      <c r="C28" s="22"/>
      <c r="D28" s="23"/>
      <c r="E28" s="22"/>
      <c r="F28" s="22"/>
      <c r="G28" s="22"/>
      <c r="H28" s="22"/>
      <c r="I28" s="22"/>
      <c r="J28" s="22"/>
      <c r="K28" s="22"/>
      <c r="L28" s="22" t="s">
        <v>90</v>
      </c>
      <c r="M28" s="84"/>
      <c r="N28" s="84"/>
      <c r="O28" s="84"/>
      <c r="P28" s="116"/>
      <c r="Q28" s="21"/>
    </row>
    <row r="29" spans="1:22" ht="13.5" customHeight="1">
      <c r="A29" s="22"/>
      <c r="B29" s="22"/>
      <c r="C29" s="22"/>
      <c r="D29" s="22"/>
      <c r="E29" s="22"/>
      <c r="F29" s="22"/>
      <c r="G29" s="22"/>
      <c r="H29" s="22"/>
      <c r="I29" s="22"/>
      <c r="J29" s="22"/>
      <c r="K29" s="22"/>
      <c r="L29" s="84" t="s">
        <v>89</v>
      </c>
      <c r="M29" s="84"/>
      <c r="N29" s="84"/>
      <c r="O29" s="84"/>
      <c r="P29" s="116"/>
      <c r="Q29" s="21"/>
    </row>
    <row r="30" spans="1:22" ht="13">
      <c r="A30" s="22"/>
      <c r="B30" s="22"/>
      <c r="C30" s="22"/>
      <c r="D30" s="22"/>
      <c r="E30" s="22"/>
      <c r="F30" s="22"/>
      <c r="G30" s="22"/>
      <c r="H30" s="22"/>
      <c r="I30" s="22"/>
      <c r="J30" s="22"/>
      <c r="K30" s="22"/>
      <c r="L30" s="84" t="s">
        <v>88</v>
      </c>
      <c r="M30" s="84"/>
      <c r="N30" s="84"/>
      <c r="O30" s="84"/>
      <c r="P30" s="116"/>
      <c r="Q30" s="21"/>
      <c r="T30" s="143"/>
    </row>
    <row r="31" spans="1:22" ht="13.5" customHeight="1">
      <c r="A31" s="22"/>
      <c r="B31" s="22"/>
      <c r="C31" s="22"/>
      <c r="D31" s="22"/>
      <c r="E31" s="22"/>
      <c r="F31" s="22"/>
      <c r="G31" s="22"/>
      <c r="H31" s="22"/>
      <c r="I31" s="22"/>
      <c r="J31" s="22"/>
      <c r="K31" s="22"/>
      <c r="L31" s="84" t="s">
        <v>87</v>
      </c>
      <c r="M31" s="21"/>
      <c r="N31" s="116"/>
      <c r="O31" s="116"/>
      <c r="P31" s="116"/>
      <c r="Q31" s="21"/>
      <c r="T31" s="143"/>
    </row>
    <row r="32" spans="1:22" ht="12.75" customHeight="1">
      <c r="A32" s="22"/>
      <c r="B32" s="22"/>
      <c r="C32" s="22"/>
      <c r="D32" s="22"/>
      <c r="E32" s="22"/>
      <c r="F32" s="22"/>
      <c r="G32" s="22"/>
      <c r="H32" s="22"/>
      <c r="I32" s="22"/>
      <c r="J32" s="22"/>
      <c r="K32" s="22"/>
      <c r="L32" s="22" t="s">
        <v>117</v>
      </c>
      <c r="M32" s="21"/>
      <c r="N32" s="116"/>
      <c r="O32" s="116"/>
      <c r="P32" s="116"/>
      <c r="Q32" s="21"/>
      <c r="T32" s="143"/>
    </row>
    <row r="33" spans="1:20" ht="13">
      <c r="A33" s="24"/>
      <c r="B33" s="50"/>
      <c r="C33" s="50"/>
      <c r="D33" s="37"/>
      <c r="E33" s="50"/>
      <c r="F33" s="50"/>
      <c r="G33" s="50"/>
      <c r="H33" s="50"/>
      <c r="I33" s="50"/>
      <c r="J33" s="22"/>
      <c r="K33" s="22"/>
      <c r="L33" s="21"/>
      <c r="M33" s="21"/>
      <c r="N33" s="116"/>
      <c r="O33" s="116"/>
      <c r="P33" s="116"/>
      <c r="Q33" s="21"/>
      <c r="R33" s="128"/>
      <c r="S33" s="39"/>
    </row>
    <row r="34" spans="1:20" ht="13">
      <c r="A34" s="22"/>
      <c r="B34" s="24"/>
      <c r="C34" s="24"/>
      <c r="D34" s="24"/>
      <c r="E34" s="22"/>
      <c r="F34" s="22"/>
      <c r="G34" s="22"/>
      <c r="H34" s="22"/>
      <c r="I34" s="22"/>
      <c r="J34" s="22"/>
      <c r="K34" s="22"/>
      <c r="L34" s="21"/>
      <c r="M34" s="21"/>
      <c r="N34" s="116"/>
      <c r="O34" s="116"/>
      <c r="P34" s="116"/>
      <c r="Q34" s="21"/>
      <c r="R34" s="128"/>
      <c r="S34" s="39"/>
    </row>
    <row r="35" spans="1:20" ht="13">
      <c r="A35" s="21"/>
      <c r="B35" s="21"/>
      <c r="C35" s="21"/>
      <c r="D35" s="21"/>
      <c r="E35" s="21"/>
      <c r="F35" s="21"/>
      <c r="G35" s="21"/>
      <c r="H35" s="21"/>
      <c r="I35" s="21"/>
      <c r="J35" s="22"/>
      <c r="K35" s="22"/>
      <c r="L35" s="21"/>
      <c r="M35" s="21"/>
      <c r="N35" s="116"/>
      <c r="O35" s="116"/>
      <c r="P35" s="116"/>
      <c r="Q35" s="21"/>
      <c r="R35" s="128"/>
      <c r="S35" s="39"/>
      <c r="T35" s="142"/>
    </row>
    <row r="36" spans="1:20" ht="13">
      <c r="A36" s="21"/>
      <c r="B36" s="21"/>
      <c r="C36" s="21"/>
      <c r="D36" s="21"/>
      <c r="E36" s="21"/>
      <c r="F36" s="21"/>
      <c r="G36" s="21"/>
      <c r="H36" s="21"/>
      <c r="I36" s="21"/>
      <c r="J36" s="22"/>
      <c r="K36" s="22"/>
      <c r="L36" s="21"/>
      <c r="M36" s="21"/>
      <c r="N36" s="116"/>
      <c r="O36" s="116"/>
      <c r="P36" s="116"/>
      <c r="Q36" s="21"/>
      <c r="R36" s="128"/>
      <c r="S36" s="39"/>
    </row>
    <row r="37" spans="1:20" ht="13">
      <c r="A37" s="21"/>
      <c r="B37" s="21"/>
      <c r="C37" s="21"/>
      <c r="D37" s="21"/>
      <c r="E37" s="21"/>
      <c r="F37" s="21"/>
      <c r="G37" s="21"/>
      <c r="H37" s="21"/>
      <c r="I37" s="21"/>
      <c r="J37" s="22"/>
      <c r="K37" s="22"/>
      <c r="L37" s="21"/>
      <c r="M37" s="21"/>
      <c r="N37" s="116"/>
      <c r="O37" s="116"/>
      <c r="P37" s="116"/>
      <c r="Q37" s="21"/>
      <c r="R37" s="128"/>
      <c r="S37" s="39"/>
    </row>
    <row r="38" spans="1:20" ht="13">
      <c r="A38" s="21"/>
      <c r="B38" s="21"/>
      <c r="C38" s="21"/>
      <c r="D38" s="21"/>
      <c r="E38" s="21"/>
      <c r="F38" s="21"/>
      <c r="G38" s="21"/>
      <c r="H38" s="21"/>
      <c r="I38" s="21"/>
      <c r="J38" s="22"/>
      <c r="K38" s="22"/>
      <c r="L38" s="21"/>
      <c r="M38" s="21"/>
      <c r="N38" s="116"/>
      <c r="O38" s="116"/>
      <c r="P38" s="116"/>
      <c r="Q38" s="21"/>
      <c r="R38" s="128"/>
      <c r="S38" s="50"/>
    </row>
    <row r="39" spans="1:20" ht="13">
      <c r="A39" s="21"/>
      <c r="B39" s="21"/>
      <c r="C39" s="21"/>
      <c r="D39" s="21"/>
      <c r="E39" s="21"/>
      <c r="F39" s="21"/>
      <c r="G39" s="21"/>
      <c r="H39" s="21"/>
      <c r="I39" s="21"/>
      <c r="J39" s="22"/>
      <c r="K39" s="22"/>
      <c r="L39" s="21"/>
      <c r="M39" s="21"/>
      <c r="N39" s="116"/>
      <c r="O39" s="116"/>
      <c r="P39" s="116"/>
      <c r="Q39" s="21"/>
      <c r="R39" s="128"/>
      <c r="S39" s="50"/>
    </row>
    <row r="40" spans="1:20" ht="13">
      <c r="A40" s="21"/>
      <c r="B40" s="21"/>
      <c r="C40" s="21"/>
      <c r="D40" s="21"/>
      <c r="E40" s="21"/>
      <c r="F40" s="21"/>
      <c r="G40" s="21"/>
      <c r="H40" s="21"/>
      <c r="I40" s="21"/>
      <c r="J40" s="22"/>
      <c r="K40" s="22"/>
      <c r="L40" s="21"/>
      <c r="M40" s="21"/>
      <c r="N40" s="116"/>
      <c r="O40" s="116"/>
      <c r="P40" s="116"/>
      <c r="Q40" s="21"/>
      <c r="R40" s="128"/>
      <c r="S40" s="50"/>
    </row>
    <row r="41" spans="1:20" ht="13">
      <c r="A41" s="21"/>
      <c r="B41" s="21"/>
      <c r="C41" s="21"/>
      <c r="D41" s="21"/>
      <c r="E41" s="21"/>
      <c r="F41" s="21"/>
      <c r="G41" s="21"/>
      <c r="H41" s="21"/>
      <c r="I41" s="21"/>
      <c r="J41" s="22"/>
      <c r="K41" s="22"/>
      <c r="L41" s="21"/>
      <c r="M41" s="21"/>
      <c r="N41" s="116"/>
      <c r="O41" s="116"/>
      <c r="P41" s="116"/>
      <c r="Q41" s="21"/>
      <c r="R41" s="128"/>
      <c r="S41" s="21"/>
    </row>
    <row r="42" spans="1:20" ht="13">
      <c r="A42" s="21"/>
      <c r="B42" s="21"/>
      <c r="C42" s="21"/>
      <c r="D42" s="21"/>
      <c r="E42" s="21"/>
      <c r="F42" s="21"/>
      <c r="G42" s="21"/>
      <c r="H42" s="21"/>
      <c r="I42" s="21"/>
      <c r="J42" s="22"/>
      <c r="K42" s="22"/>
      <c r="L42" s="21"/>
      <c r="M42" s="21"/>
      <c r="N42" s="116"/>
      <c r="O42" s="116"/>
      <c r="P42" s="116"/>
      <c r="Q42" s="21"/>
      <c r="R42" s="128"/>
      <c r="S42" s="21"/>
    </row>
    <row r="43" spans="1:20" ht="13">
      <c r="A43" s="21"/>
      <c r="B43" s="21"/>
      <c r="C43" s="21"/>
      <c r="D43" s="21"/>
      <c r="E43" s="21"/>
      <c r="F43" s="21"/>
      <c r="G43" s="21"/>
      <c r="H43" s="21"/>
      <c r="I43" s="21"/>
      <c r="J43" s="22"/>
      <c r="K43" s="22"/>
      <c r="M43" s="21"/>
      <c r="N43" s="116"/>
      <c r="O43" s="116"/>
      <c r="P43" s="116"/>
      <c r="Q43" s="21"/>
      <c r="R43" s="128"/>
      <c r="S43" s="21"/>
    </row>
    <row r="44" spans="1:20" ht="13">
      <c r="A44" s="21"/>
      <c r="B44" s="21"/>
      <c r="C44" s="21"/>
      <c r="D44" s="21"/>
      <c r="E44" s="21"/>
      <c r="F44" s="21"/>
      <c r="G44" s="21"/>
      <c r="H44" s="21"/>
      <c r="I44" s="21"/>
      <c r="J44" s="22"/>
      <c r="K44" s="22"/>
      <c r="M44" s="21"/>
      <c r="N44" s="116"/>
      <c r="O44" s="116"/>
      <c r="P44" s="116"/>
      <c r="Q44" s="21"/>
      <c r="R44" s="128"/>
      <c r="S44" s="21"/>
    </row>
    <row r="45" spans="1:20" ht="13">
      <c r="A45" s="21"/>
      <c r="B45" s="21"/>
      <c r="C45" s="21"/>
      <c r="D45" s="21"/>
      <c r="E45" s="21"/>
      <c r="F45" s="21"/>
      <c r="G45" s="21"/>
      <c r="H45" s="21"/>
      <c r="I45" s="21"/>
      <c r="J45" s="22"/>
      <c r="K45" s="22"/>
      <c r="R45" s="128"/>
      <c r="S45" s="21"/>
    </row>
    <row r="46" spans="1:20" ht="13">
      <c r="A46" s="21"/>
      <c r="B46" s="21"/>
      <c r="C46" s="21"/>
      <c r="D46" s="21"/>
      <c r="E46" s="21"/>
      <c r="F46" s="21"/>
      <c r="G46" s="21"/>
      <c r="H46" s="21"/>
      <c r="I46" s="21"/>
      <c r="J46" s="22"/>
      <c r="K46" s="22"/>
      <c r="R46" s="128"/>
      <c r="S46" s="21"/>
    </row>
    <row r="47" spans="1:20" ht="13">
      <c r="A47" s="21"/>
      <c r="B47" s="21"/>
      <c r="C47" s="21"/>
      <c r="D47" s="21"/>
      <c r="E47" s="21"/>
      <c r="F47" s="21"/>
      <c r="G47" s="21"/>
      <c r="H47" s="21"/>
      <c r="I47" s="21"/>
      <c r="J47" s="22"/>
      <c r="K47" s="22"/>
      <c r="R47" s="128"/>
      <c r="S47" s="21"/>
    </row>
    <row r="48" spans="1:20" ht="13.5" customHeight="1">
      <c r="A48" s="21"/>
      <c r="B48" s="21"/>
      <c r="C48" s="21"/>
      <c r="D48" s="21"/>
      <c r="E48" s="21"/>
      <c r="F48" s="21"/>
      <c r="G48" s="21"/>
      <c r="H48" s="21"/>
      <c r="I48" s="21"/>
      <c r="J48" s="22"/>
      <c r="K48" s="22"/>
      <c r="R48" s="123"/>
      <c r="S48" s="21"/>
    </row>
    <row r="49" spans="1:19" ht="13.5" customHeight="1">
      <c r="A49" s="21"/>
      <c r="B49" s="21"/>
      <c r="C49" s="21"/>
      <c r="D49" s="21"/>
      <c r="E49" s="21"/>
      <c r="F49" s="21"/>
      <c r="G49" s="21"/>
      <c r="H49" s="21"/>
      <c r="I49" s="21"/>
      <c r="J49" s="22"/>
      <c r="K49" s="22"/>
      <c r="R49" s="123"/>
      <c r="S49" s="21"/>
    </row>
    <row r="50" spans="1:19" ht="12.75" customHeight="1">
      <c r="A50" s="21"/>
      <c r="B50" s="21"/>
      <c r="C50" s="21"/>
      <c r="D50" s="21"/>
      <c r="E50" s="21"/>
      <c r="F50" s="21"/>
      <c r="G50" s="21"/>
      <c r="H50" s="21"/>
      <c r="I50" s="21"/>
      <c r="J50" s="22"/>
      <c r="K50" s="22"/>
      <c r="R50" s="121"/>
      <c r="S50" s="21"/>
    </row>
    <row r="51" spans="1:19" ht="12.75" customHeight="1">
      <c r="A51" s="21"/>
      <c r="B51" s="21"/>
      <c r="C51" s="21"/>
      <c r="D51" s="21"/>
      <c r="E51" s="21"/>
      <c r="F51" s="21"/>
      <c r="G51" s="21"/>
      <c r="H51" s="21"/>
      <c r="I51" s="21"/>
      <c r="J51" s="22"/>
      <c r="K51" s="22"/>
      <c r="R51" s="121"/>
      <c r="S51" s="21"/>
    </row>
    <row r="52" spans="1:19" ht="12.75" customHeight="1">
      <c r="A52" s="21"/>
      <c r="B52" s="21"/>
      <c r="C52" s="21"/>
      <c r="D52" s="21"/>
      <c r="E52" s="21"/>
      <c r="F52" s="21"/>
      <c r="G52" s="21"/>
      <c r="H52" s="21"/>
      <c r="I52" s="21"/>
      <c r="J52" s="22"/>
      <c r="K52" s="22"/>
      <c r="R52" s="121"/>
      <c r="S52" s="21"/>
    </row>
    <row r="53" spans="1:19" ht="12.75" customHeight="1">
      <c r="A53" s="21"/>
      <c r="B53" s="21"/>
      <c r="C53" s="21"/>
      <c r="D53" s="21"/>
      <c r="E53" s="21"/>
      <c r="F53" s="21"/>
      <c r="G53" s="21"/>
      <c r="H53" s="21"/>
      <c r="I53" s="21"/>
      <c r="J53" s="22"/>
      <c r="K53" s="22"/>
      <c r="R53" s="121"/>
      <c r="S53" s="21"/>
    </row>
    <row r="54" spans="1:19" ht="12.75" customHeight="1">
      <c r="A54" s="21"/>
      <c r="B54" s="21"/>
      <c r="C54" s="21"/>
      <c r="D54" s="21"/>
      <c r="E54" s="21"/>
      <c r="F54" s="21"/>
      <c r="G54" s="21"/>
      <c r="H54" s="21"/>
      <c r="I54" s="21"/>
      <c r="J54" s="22"/>
      <c r="K54" s="22"/>
      <c r="R54" s="121"/>
      <c r="S54" s="21"/>
    </row>
    <row r="55" spans="1:19" ht="12.75" customHeight="1">
      <c r="A55" s="21"/>
      <c r="B55" s="21"/>
      <c r="C55" s="21"/>
      <c r="D55" s="21"/>
      <c r="E55" s="21"/>
      <c r="F55" s="21"/>
      <c r="G55" s="21"/>
      <c r="H55" s="21"/>
      <c r="I55" s="21"/>
      <c r="J55" s="22"/>
      <c r="K55" s="22"/>
      <c r="R55" s="121"/>
      <c r="S55" s="21"/>
    </row>
    <row r="56" spans="1:19" ht="12.75" customHeight="1">
      <c r="A56" s="21"/>
      <c r="B56" s="21"/>
      <c r="C56" s="21"/>
      <c r="D56" s="21"/>
      <c r="E56" s="21"/>
      <c r="F56" s="21"/>
      <c r="G56" s="21"/>
      <c r="H56" s="21"/>
      <c r="I56" s="21"/>
      <c r="J56" s="22"/>
      <c r="K56" s="22"/>
      <c r="R56" s="50"/>
    </row>
    <row r="57" spans="1:19">
      <c r="A57" s="21"/>
      <c r="B57" s="21"/>
      <c r="C57" s="21"/>
      <c r="D57" s="21"/>
      <c r="E57" s="21"/>
      <c r="F57" s="21"/>
      <c r="G57" s="21"/>
      <c r="H57" s="21"/>
      <c r="I57" s="21"/>
      <c r="J57" s="24"/>
      <c r="K57" s="24"/>
      <c r="R57" s="50"/>
    </row>
    <row r="58" spans="1:19">
      <c r="A58" s="21"/>
      <c r="B58" s="21"/>
      <c r="C58" s="21"/>
      <c r="D58" s="21"/>
      <c r="E58" s="21"/>
      <c r="F58" s="21"/>
      <c r="G58" s="21"/>
      <c r="H58" s="21"/>
      <c r="I58" s="21"/>
      <c r="J58" s="24"/>
      <c r="K58" s="24"/>
      <c r="R58" s="50"/>
    </row>
    <row r="59" spans="1:19" ht="13">
      <c r="A59" s="21"/>
      <c r="B59" s="21"/>
      <c r="C59" s="21"/>
      <c r="D59" s="21"/>
      <c r="E59" s="21"/>
      <c r="F59" s="21"/>
      <c r="G59" s="21"/>
      <c r="H59" s="21"/>
      <c r="I59" s="21"/>
      <c r="J59" s="24"/>
      <c r="K59" s="24"/>
      <c r="R59" s="141"/>
    </row>
    <row r="60" spans="1:19" ht="13.5" customHeight="1">
      <c r="A60" s="21"/>
      <c r="B60" s="21"/>
      <c r="C60" s="21"/>
      <c r="D60" s="21"/>
      <c r="E60" s="21"/>
      <c r="F60" s="21"/>
      <c r="G60" s="21"/>
      <c r="H60" s="21"/>
      <c r="I60" s="21"/>
      <c r="J60" s="24"/>
      <c r="K60" s="24"/>
      <c r="R60" s="140"/>
    </row>
    <row r="61" spans="1:19">
      <c r="A61" s="21"/>
      <c r="B61" s="21"/>
      <c r="C61" s="21"/>
      <c r="D61" s="21"/>
      <c r="E61" s="21"/>
      <c r="F61" s="21"/>
      <c r="G61" s="21"/>
      <c r="H61" s="21"/>
      <c r="I61" s="21"/>
      <c r="J61" s="24"/>
      <c r="K61" s="24"/>
      <c r="R61" s="140"/>
    </row>
    <row r="62" spans="1:19">
      <c r="A62" s="21"/>
      <c r="B62" s="21"/>
      <c r="C62" s="21"/>
      <c r="D62" s="21"/>
      <c r="E62" s="21"/>
      <c r="F62" s="21"/>
      <c r="G62" s="21"/>
      <c r="H62" s="21"/>
      <c r="I62" s="21"/>
      <c r="J62" s="34"/>
      <c r="K62" s="34"/>
      <c r="R62" s="140"/>
    </row>
    <row r="63" spans="1:19">
      <c r="A63" s="21"/>
      <c r="B63" s="21"/>
      <c r="C63" s="21"/>
      <c r="D63" s="21"/>
      <c r="E63" s="21"/>
      <c r="F63" s="21"/>
      <c r="G63" s="21"/>
      <c r="H63" s="21"/>
      <c r="I63" s="21"/>
      <c r="J63" s="21"/>
      <c r="K63" s="21"/>
      <c r="R63" s="140"/>
    </row>
    <row r="64" spans="1:19">
      <c r="A64" s="21"/>
      <c r="B64" s="21"/>
      <c r="C64" s="21"/>
      <c r="D64" s="21"/>
      <c r="E64" s="21"/>
      <c r="F64" s="21"/>
      <c r="G64" s="21"/>
      <c r="H64" s="21"/>
      <c r="I64" s="21"/>
      <c r="J64" s="21"/>
      <c r="K64" s="21"/>
      <c r="R64" s="140"/>
    </row>
    <row r="65" spans="1:18">
      <c r="A65" s="21"/>
      <c r="B65" s="21"/>
      <c r="C65" s="21"/>
      <c r="D65" s="21"/>
      <c r="E65" s="21"/>
      <c r="F65" s="21"/>
      <c r="G65" s="21"/>
      <c r="H65" s="21"/>
      <c r="I65" s="21"/>
      <c r="J65" s="21"/>
      <c r="K65" s="21"/>
      <c r="R65" s="140"/>
    </row>
    <row r="66" spans="1:18">
      <c r="A66" s="21"/>
      <c r="B66" s="21"/>
      <c r="C66" s="21"/>
      <c r="D66" s="21"/>
      <c r="E66" s="21"/>
      <c r="F66" s="21"/>
      <c r="G66" s="21"/>
      <c r="H66" s="21"/>
      <c r="I66" s="21"/>
      <c r="J66" s="21"/>
      <c r="K66" s="21"/>
      <c r="R66" s="140"/>
    </row>
    <row r="67" spans="1:18">
      <c r="A67" s="21"/>
      <c r="B67" s="21"/>
      <c r="C67" s="21"/>
      <c r="D67" s="21"/>
      <c r="E67" s="21"/>
      <c r="F67" s="21"/>
      <c r="G67" s="21"/>
      <c r="H67" s="21"/>
      <c r="I67" s="21"/>
      <c r="J67" s="21"/>
      <c r="K67" s="21"/>
      <c r="R67" s="140"/>
    </row>
    <row r="68" spans="1:18">
      <c r="A68" s="21"/>
      <c r="B68" s="21"/>
      <c r="C68" s="21"/>
      <c r="D68" s="21"/>
      <c r="E68" s="21"/>
      <c r="F68" s="21"/>
      <c r="G68" s="21"/>
      <c r="H68" s="21"/>
      <c r="I68" s="21"/>
      <c r="J68" s="21"/>
      <c r="K68" s="21"/>
      <c r="R68" s="140"/>
    </row>
    <row r="69" spans="1:18">
      <c r="A69" s="21"/>
      <c r="B69" s="21"/>
      <c r="C69" s="21"/>
      <c r="D69" s="21"/>
      <c r="E69" s="21"/>
      <c r="F69" s="21"/>
      <c r="G69" s="21"/>
      <c r="H69" s="21"/>
      <c r="I69" s="21"/>
      <c r="J69" s="21"/>
      <c r="K69" s="21"/>
      <c r="R69" s="140"/>
    </row>
    <row r="70" spans="1:18">
      <c r="A70" s="21"/>
      <c r="B70" s="21"/>
      <c r="C70" s="21"/>
      <c r="D70" s="21"/>
      <c r="E70" s="21"/>
      <c r="F70" s="21"/>
      <c r="G70" s="21"/>
      <c r="H70" s="21"/>
      <c r="I70" s="21"/>
      <c r="J70" s="21"/>
      <c r="K70" s="21"/>
      <c r="R70" s="140"/>
    </row>
    <row r="71" spans="1:18">
      <c r="A71" s="21"/>
      <c r="B71" s="21"/>
      <c r="C71" s="21"/>
      <c r="D71" s="21"/>
      <c r="E71" s="21"/>
      <c r="F71" s="21"/>
      <c r="G71" s="21"/>
      <c r="H71" s="21"/>
      <c r="I71" s="21"/>
      <c r="J71" s="21"/>
      <c r="K71" s="21"/>
      <c r="R71" s="140"/>
    </row>
    <row r="72" spans="1:18">
      <c r="B72" s="21"/>
      <c r="C72" s="21"/>
      <c r="D72" s="21"/>
      <c r="E72" s="21"/>
      <c r="F72" s="21"/>
      <c r="G72" s="21"/>
      <c r="H72" s="21"/>
      <c r="I72" s="21"/>
      <c r="J72" s="21"/>
      <c r="K72" s="21"/>
      <c r="R72" s="140"/>
    </row>
    <row r="73" spans="1:18">
      <c r="J73" s="21"/>
      <c r="K73" s="21"/>
      <c r="R73" s="140"/>
    </row>
  </sheetData>
  <sortState xmlns:xlrd2="http://schemas.microsoft.com/office/spreadsheetml/2017/richdata2" ref="L5:Q12">
    <sortCondition descending="1" ref="O5:O12"/>
  </sortState>
  <mergeCells count="5">
    <mergeCell ref="L1:P1"/>
    <mergeCell ref="A2:I2"/>
    <mergeCell ref="A1:I1"/>
    <mergeCell ref="N3:O3"/>
    <mergeCell ref="P3:Q3"/>
  </mergeCells>
  <pageMargins left="0.70866141732283472" right="0.70866141732283472" top="0.74803149606299213" bottom="0.74803149606299213" header="0.31496062992125984" footer="0.31496062992125984"/>
  <pageSetup paperSize="9" scale="52" orientation="landscape" r:id="rId1"/>
  <headerFooter>
    <oddHeader>&amp;LOECD Family database (http://www.oecd.org/els/family/database.htm)&amp;RUpdated: 18-03-16</oddHeader>
  </headerFooter>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C868E-B738-4061-9120-7285B5D76A5A}">
  <dimension ref="A1:U48"/>
  <sheetViews>
    <sheetView showGridLines="0" zoomScale="90" zoomScaleNormal="90" workbookViewId="0">
      <selection sqref="A1:I1"/>
    </sheetView>
  </sheetViews>
  <sheetFormatPr defaultColWidth="9.08984375" defaultRowHeight="12.5"/>
  <cols>
    <col min="1" max="1" width="15.81640625" style="18" bestFit="1" customWidth="1"/>
    <col min="2" max="11" width="9.08984375" style="18"/>
    <col min="12" max="12" width="14.26953125" style="18" customWidth="1"/>
    <col min="13" max="15" width="18.81640625" style="20" customWidth="1"/>
    <col min="16" max="16384" width="9.08984375" style="18"/>
  </cols>
  <sheetData>
    <row r="1" spans="1:16" ht="16.5" customHeight="1">
      <c r="A1" s="217" t="s">
        <v>114</v>
      </c>
      <c r="B1" s="214"/>
      <c r="C1" s="214"/>
      <c r="D1" s="214"/>
      <c r="E1" s="214"/>
      <c r="F1" s="214"/>
      <c r="G1" s="214"/>
      <c r="H1" s="214"/>
      <c r="I1" s="214"/>
      <c r="J1" s="33"/>
      <c r="K1" s="27"/>
      <c r="L1" s="221"/>
      <c r="M1" s="221"/>
      <c r="N1" s="221"/>
      <c r="O1" s="221"/>
      <c r="P1" s="31"/>
    </row>
    <row r="2" spans="1:16" ht="13.5" thickBot="1">
      <c r="A2" s="219" t="s">
        <v>18</v>
      </c>
      <c r="B2" s="219"/>
      <c r="C2" s="219"/>
      <c r="D2" s="219"/>
      <c r="E2" s="219"/>
      <c r="F2" s="219"/>
      <c r="G2" s="219"/>
      <c r="H2" s="219"/>
      <c r="I2" s="219"/>
      <c r="J2" s="27"/>
      <c r="K2" s="27"/>
      <c r="L2" s="222"/>
      <c r="M2" s="222"/>
      <c r="N2" s="222"/>
      <c r="O2" s="222"/>
      <c r="P2" s="31"/>
    </row>
    <row r="3" spans="1:16" ht="12.75" customHeight="1">
      <c r="A3" s="40"/>
      <c r="B3" s="40"/>
      <c r="C3" s="40"/>
      <c r="D3" s="40"/>
      <c r="E3" s="40"/>
      <c r="F3" s="40"/>
      <c r="G3" s="40"/>
      <c r="H3" s="40"/>
      <c r="I3" s="40"/>
      <c r="J3" s="27"/>
      <c r="K3" s="27"/>
      <c r="L3" s="32"/>
      <c r="M3" s="223" t="s">
        <v>55</v>
      </c>
      <c r="N3" s="223" t="s">
        <v>14</v>
      </c>
      <c r="O3" s="223" t="s">
        <v>13</v>
      </c>
      <c r="P3" s="31"/>
    </row>
    <row r="4" spans="1:16" ht="13">
      <c r="A4" s="29"/>
      <c r="B4" s="29"/>
      <c r="C4" s="29"/>
      <c r="D4" s="29"/>
      <c r="E4" s="29"/>
      <c r="F4" s="29"/>
      <c r="G4" s="29"/>
      <c r="H4" s="29"/>
      <c r="I4" s="29"/>
      <c r="J4" s="27"/>
      <c r="K4" s="27"/>
      <c r="L4" s="165"/>
      <c r="M4" s="224"/>
      <c r="N4" s="224"/>
      <c r="O4" s="224"/>
      <c r="P4" s="27"/>
    </row>
    <row r="5" spans="1:16" ht="13">
      <c r="A5" s="29"/>
      <c r="B5" s="29"/>
      <c r="C5" s="29"/>
      <c r="D5" s="29"/>
      <c r="E5" s="29"/>
      <c r="F5" s="29"/>
      <c r="G5" s="29"/>
      <c r="H5" s="29"/>
      <c r="I5" s="29"/>
      <c r="J5" s="27"/>
      <c r="K5" s="27"/>
      <c r="L5" s="135" t="s">
        <v>21</v>
      </c>
      <c r="M5" s="164">
        <v>60.145721390439419</v>
      </c>
      <c r="N5" s="197">
        <v>32.326934112368924</v>
      </c>
      <c r="O5" s="197">
        <v>7.4999565270314914</v>
      </c>
      <c r="P5" s="46"/>
    </row>
    <row r="6" spans="1:16" ht="13">
      <c r="A6" s="28"/>
      <c r="B6" s="28"/>
      <c r="C6" s="28"/>
      <c r="D6" s="28"/>
      <c r="E6" s="28"/>
      <c r="F6" s="28"/>
      <c r="G6" s="28"/>
      <c r="H6" s="28"/>
      <c r="I6" s="28"/>
      <c r="J6" s="22"/>
      <c r="K6" s="22"/>
      <c r="L6" s="131" t="s">
        <v>20</v>
      </c>
      <c r="M6" s="199">
        <v>56.9</v>
      </c>
      <c r="N6" s="199">
        <v>30.6</v>
      </c>
      <c r="O6" s="199">
        <v>9.1</v>
      </c>
      <c r="P6" s="46"/>
    </row>
    <row r="7" spans="1:16" ht="13">
      <c r="A7" s="28"/>
      <c r="B7" s="28"/>
      <c r="C7" s="28"/>
      <c r="D7" s="28"/>
      <c r="E7" s="28"/>
      <c r="F7" s="28"/>
      <c r="G7" s="28"/>
      <c r="H7" s="28"/>
      <c r="I7" s="28"/>
      <c r="J7" s="22"/>
      <c r="K7" s="22"/>
      <c r="L7" s="163" t="s">
        <v>104</v>
      </c>
      <c r="M7" s="200">
        <v>55.2</v>
      </c>
      <c r="N7" s="200">
        <v>31.7</v>
      </c>
      <c r="O7" s="200">
        <v>13.1</v>
      </c>
      <c r="P7" s="46"/>
    </row>
    <row r="8" spans="1:16" ht="13">
      <c r="A8" s="28"/>
      <c r="B8" s="28"/>
      <c r="C8" s="28"/>
      <c r="D8" s="28"/>
      <c r="E8" s="28"/>
      <c r="F8" s="28"/>
      <c r="G8" s="28"/>
      <c r="H8" s="28"/>
      <c r="I8" s="28"/>
      <c r="J8" s="22"/>
      <c r="K8" s="22"/>
      <c r="L8" s="80" t="s">
        <v>19</v>
      </c>
      <c r="M8" s="198">
        <v>46.367132762887216</v>
      </c>
      <c r="N8" s="198">
        <v>36.283950985361201</v>
      </c>
      <c r="O8" s="198">
        <v>17.334009123162698</v>
      </c>
      <c r="P8" s="46"/>
    </row>
    <row r="9" spans="1:16" ht="13">
      <c r="A9" s="28"/>
      <c r="B9" s="28"/>
      <c r="C9" s="28"/>
      <c r="D9" s="28"/>
      <c r="E9" s="28"/>
      <c r="F9" s="28"/>
      <c r="G9" s="28"/>
      <c r="H9" s="28"/>
      <c r="I9" s="28"/>
      <c r="J9" s="22"/>
      <c r="K9" s="22"/>
      <c r="L9" s="155" t="s">
        <v>2</v>
      </c>
      <c r="M9" s="196">
        <v>46</v>
      </c>
      <c r="N9" s="196">
        <v>36.200000000000003</v>
      </c>
      <c r="O9" s="196">
        <v>17.8</v>
      </c>
      <c r="P9" s="46"/>
    </row>
    <row r="10" spans="1:16" ht="13">
      <c r="A10" s="28"/>
      <c r="B10" s="28"/>
      <c r="C10" s="28"/>
      <c r="D10" s="28"/>
      <c r="E10" s="28"/>
      <c r="F10" s="28"/>
      <c r="G10" s="28"/>
      <c r="H10" s="28"/>
      <c r="I10" s="28"/>
      <c r="J10" s="22"/>
      <c r="K10" s="22"/>
      <c r="L10" s="131" t="s">
        <v>33</v>
      </c>
      <c r="M10" s="199">
        <v>36.700000000000003</v>
      </c>
      <c r="N10" s="199">
        <v>26.7</v>
      </c>
      <c r="O10" s="199">
        <v>36.5</v>
      </c>
      <c r="P10" s="46"/>
    </row>
    <row r="11" spans="1:16" ht="13">
      <c r="A11" s="28"/>
      <c r="B11" s="28"/>
      <c r="C11" s="28"/>
      <c r="D11" s="28"/>
      <c r="E11" s="28"/>
      <c r="F11" s="28"/>
      <c r="G11" s="28"/>
      <c r="H11" s="28"/>
      <c r="I11" s="28"/>
      <c r="J11" s="22"/>
      <c r="K11" s="22"/>
      <c r="L11" s="80" t="s">
        <v>103</v>
      </c>
      <c r="M11" s="198">
        <v>33</v>
      </c>
      <c r="N11" s="198">
        <v>35</v>
      </c>
      <c r="O11" s="198">
        <v>31.9</v>
      </c>
    </row>
    <row r="12" spans="1:16" ht="13">
      <c r="A12" s="28"/>
      <c r="B12" s="28"/>
      <c r="C12" s="28"/>
      <c r="D12" s="28"/>
      <c r="E12" s="28"/>
      <c r="F12" s="28"/>
      <c r="G12" s="28"/>
      <c r="H12" s="28"/>
      <c r="I12" s="28"/>
      <c r="J12" s="22"/>
      <c r="K12" s="22"/>
      <c r="L12" s="130" t="s">
        <v>35</v>
      </c>
      <c r="M12" s="205">
        <v>23.9</v>
      </c>
      <c r="N12" s="205">
        <v>26.4</v>
      </c>
      <c r="O12" s="205">
        <v>49.7</v>
      </c>
    </row>
    <row r="13" spans="1:16" ht="13">
      <c r="A13" s="28"/>
      <c r="B13" s="28"/>
      <c r="C13" s="28"/>
      <c r="D13" s="28"/>
      <c r="E13" s="28"/>
      <c r="F13" s="28"/>
      <c r="G13" s="28"/>
      <c r="H13" s="28"/>
      <c r="I13" s="28"/>
      <c r="J13" s="22"/>
      <c r="K13" s="22"/>
      <c r="M13" s="18"/>
      <c r="N13" s="18"/>
      <c r="O13" s="18"/>
    </row>
    <row r="14" spans="1:16" ht="13">
      <c r="A14" s="28"/>
      <c r="B14" s="28"/>
      <c r="C14" s="28"/>
      <c r="D14" s="28"/>
      <c r="E14" s="28"/>
      <c r="F14" s="28"/>
      <c r="G14" s="28"/>
      <c r="H14" s="28"/>
      <c r="I14" s="28"/>
      <c r="J14" s="22"/>
      <c r="K14" s="22"/>
    </row>
    <row r="15" spans="1:16" ht="12.75" customHeight="1">
      <c r="A15" s="28"/>
      <c r="B15" s="28"/>
      <c r="C15" s="28"/>
      <c r="D15" s="28"/>
      <c r="E15" s="28"/>
      <c r="F15" s="28"/>
      <c r="G15" s="28"/>
      <c r="H15" s="28"/>
      <c r="I15" s="28"/>
      <c r="J15" s="22"/>
      <c r="K15" s="22"/>
      <c r="L15" s="147" t="s">
        <v>95</v>
      </c>
      <c r="M15" s="134"/>
      <c r="N15" s="134"/>
      <c r="O15" s="134"/>
      <c r="P15" s="46"/>
    </row>
    <row r="16" spans="1:16" ht="13">
      <c r="A16" s="28"/>
      <c r="B16" s="28"/>
      <c r="C16" s="28"/>
      <c r="D16" s="28"/>
      <c r="E16" s="28"/>
      <c r="F16" s="28"/>
      <c r="G16" s="28"/>
      <c r="H16" s="28"/>
      <c r="I16" s="28"/>
      <c r="J16" s="22"/>
      <c r="K16" s="22"/>
      <c r="L16" s="149" t="s">
        <v>116</v>
      </c>
      <c r="M16" s="155"/>
      <c r="N16" s="155"/>
      <c r="O16" s="155"/>
      <c r="P16" s="155"/>
    </row>
    <row r="17" spans="1:21" ht="12.75" customHeight="1">
      <c r="A17" s="162"/>
      <c r="B17" s="24"/>
      <c r="C17" s="24"/>
      <c r="D17" s="25"/>
      <c r="E17" s="24"/>
      <c r="F17" s="22"/>
      <c r="G17" s="22"/>
      <c r="H17" s="22"/>
      <c r="I17" s="22"/>
      <c r="J17" s="22"/>
      <c r="K17" s="22"/>
      <c r="L17" s="155"/>
      <c r="M17" s="155"/>
      <c r="N17" s="155"/>
      <c r="O17" s="155"/>
      <c r="P17" s="155"/>
    </row>
    <row r="18" spans="1:21" ht="12.75" customHeight="1">
      <c r="A18" s="24"/>
      <c r="B18" s="24"/>
      <c r="C18" s="24"/>
      <c r="D18" s="24"/>
      <c r="E18" s="24"/>
      <c r="F18" s="22"/>
      <c r="G18" s="22"/>
      <c r="H18" s="22"/>
      <c r="I18" s="22"/>
      <c r="J18" s="22"/>
      <c r="K18" s="22"/>
      <c r="L18" s="147" t="s">
        <v>93</v>
      </c>
      <c r="M18" s="18"/>
      <c r="N18" s="18"/>
      <c r="O18" s="18"/>
    </row>
    <row r="19" spans="1:21" ht="12.75" customHeight="1">
      <c r="A19" s="22"/>
      <c r="B19" s="22"/>
      <c r="C19" s="22"/>
      <c r="D19" s="22"/>
      <c r="E19" s="22"/>
      <c r="F19" s="22"/>
      <c r="G19" s="22"/>
      <c r="H19" s="22"/>
      <c r="I19" s="22"/>
      <c r="J19" s="22"/>
      <c r="K19" s="22"/>
      <c r="L19" s="84" t="s">
        <v>102</v>
      </c>
      <c r="M19" s="18"/>
      <c r="N19" s="18"/>
      <c r="O19" s="18"/>
    </row>
    <row r="20" spans="1:21" ht="13.5" customHeight="1">
      <c r="A20" s="22"/>
      <c r="B20" s="22"/>
      <c r="C20" s="22"/>
      <c r="D20" s="22"/>
      <c r="E20" s="22"/>
      <c r="F20" s="22"/>
      <c r="G20" s="22"/>
      <c r="H20" s="22"/>
      <c r="I20" s="22"/>
      <c r="J20" s="22"/>
      <c r="K20" s="22"/>
      <c r="L20" s="1" t="s">
        <v>101</v>
      </c>
      <c r="Q20" s="84"/>
      <c r="R20" s="84"/>
    </row>
    <row r="21" spans="1:21" ht="13.5" customHeight="1">
      <c r="A21" s="22"/>
      <c r="B21" s="22"/>
      <c r="C21" s="22"/>
      <c r="D21" s="22"/>
      <c r="E21" s="22"/>
      <c r="F21" s="22"/>
      <c r="G21" s="22"/>
      <c r="H21" s="22"/>
      <c r="I21" s="22"/>
      <c r="J21" s="22"/>
      <c r="K21" s="22"/>
      <c r="L21" s="23" t="s">
        <v>90</v>
      </c>
      <c r="M21" s="84"/>
      <c r="N21" s="84"/>
      <c r="O21" s="84"/>
      <c r="P21" s="84"/>
      <c r="Q21" s="84"/>
      <c r="R21" s="84"/>
    </row>
    <row r="22" spans="1:21" ht="13">
      <c r="A22" s="22"/>
      <c r="B22" s="22"/>
      <c r="C22" s="22"/>
      <c r="D22" s="22"/>
      <c r="E22" s="22"/>
      <c r="F22" s="22"/>
      <c r="G22" s="22"/>
      <c r="H22" s="22"/>
      <c r="I22" s="22"/>
      <c r="J22" s="22"/>
      <c r="K22" s="22"/>
      <c r="L22" s="84" t="s">
        <v>100</v>
      </c>
      <c r="M22" s="84"/>
      <c r="N22" s="84"/>
      <c r="O22" s="84"/>
      <c r="P22" s="84"/>
      <c r="Q22" s="84"/>
      <c r="R22" s="84"/>
    </row>
    <row r="23" spans="1:21" ht="13">
      <c r="A23" s="22"/>
      <c r="B23" s="22"/>
      <c r="C23" s="22"/>
      <c r="D23" s="22"/>
      <c r="E23" s="22"/>
      <c r="F23" s="22"/>
      <c r="G23" s="22"/>
      <c r="H23" s="22"/>
      <c r="I23" s="22"/>
      <c r="J23" s="22"/>
      <c r="K23" s="22"/>
      <c r="L23" s="84" t="s">
        <v>118</v>
      </c>
      <c r="M23" s="84"/>
      <c r="N23" s="84"/>
      <c r="O23" s="84"/>
      <c r="P23" s="84"/>
    </row>
    <row r="24" spans="1:21" ht="13">
      <c r="A24" s="22"/>
      <c r="B24" s="22"/>
      <c r="C24" s="22"/>
      <c r="D24" s="22"/>
      <c r="E24" s="22"/>
      <c r="G24" s="22"/>
      <c r="H24" s="22"/>
      <c r="I24" s="22"/>
      <c r="J24" s="22"/>
      <c r="K24" s="22"/>
      <c r="L24" s="84" t="s">
        <v>99</v>
      </c>
      <c r="M24" s="18"/>
      <c r="N24" s="18"/>
      <c r="O24" s="18"/>
    </row>
    <row r="25" spans="1:21" ht="13.5" customHeight="1">
      <c r="A25" s="22"/>
      <c r="B25" s="22"/>
      <c r="C25" s="22"/>
      <c r="D25" s="22"/>
      <c r="E25" s="22"/>
      <c r="F25" s="22"/>
      <c r="G25" s="22"/>
      <c r="H25" s="22"/>
      <c r="I25" s="22"/>
      <c r="J25" s="22"/>
      <c r="K25" s="22"/>
      <c r="L25" s="23" t="s">
        <v>117</v>
      </c>
      <c r="M25" s="18"/>
      <c r="N25" s="18"/>
      <c r="O25" s="18"/>
    </row>
    <row r="26" spans="1:21" ht="12.75" customHeight="1">
      <c r="A26" s="22"/>
      <c r="B26" s="22"/>
      <c r="C26" s="22"/>
      <c r="D26" s="22"/>
      <c r="E26" s="22"/>
      <c r="H26" s="22"/>
      <c r="I26" s="22"/>
      <c r="J26" s="22"/>
      <c r="K26" s="22"/>
      <c r="L26" s="84" t="s">
        <v>113</v>
      </c>
      <c r="M26" s="25"/>
      <c r="N26" s="25"/>
      <c r="O26" s="25"/>
      <c r="P26" s="23"/>
    </row>
    <row r="27" spans="1:21" ht="12.75" customHeight="1">
      <c r="A27" s="22"/>
      <c r="B27" s="22"/>
      <c r="C27" s="22"/>
      <c r="D27" s="22"/>
      <c r="E27" s="22"/>
      <c r="F27" s="22"/>
      <c r="G27" s="22"/>
      <c r="H27" s="22"/>
      <c r="I27" s="22"/>
      <c r="J27" s="22"/>
      <c r="K27" s="22"/>
      <c r="L27" s="63"/>
      <c r="M27" s="116"/>
      <c r="N27" s="116"/>
      <c r="O27" s="116"/>
      <c r="P27" s="39"/>
      <c r="S27" s="160"/>
      <c r="T27" s="143"/>
      <c r="U27" s="143"/>
    </row>
    <row r="28" spans="1:21" ht="13.5" customHeight="1">
      <c r="A28" s="22"/>
      <c r="B28" s="22"/>
      <c r="C28" s="22"/>
      <c r="D28" s="22"/>
      <c r="E28" s="22"/>
      <c r="F28" s="22"/>
      <c r="G28" s="22"/>
      <c r="H28" s="22"/>
      <c r="I28" s="22"/>
      <c r="J28" s="22"/>
      <c r="K28" s="22"/>
      <c r="L28" s="63"/>
      <c r="M28" s="116"/>
      <c r="N28" s="116"/>
      <c r="O28" s="116"/>
      <c r="P28" s="161"/>
      <c r="T28" s="143"/>
      <c r="U28" s="143"/>
    </row>
    <row r="29" spans="1:21" ht="13.5" customHeight="1">
      <c r="A29" s="22"/>
      <c r="B29" s="22"/>
      <c r="C29" s="22"/>
      <c r="D29" s="22"/>
      <c r="E29" s="22"/>
      <c r="F29" s="22"/>
      <c r="G29" s="22"/>
      <c r="H29" s="22"/>
      <c r="I29" s="22"/>
      <c r="J29" s="22"/>
      <c r="K29" s="22"/>
      <c r="M29" s="116"/>
      <c r="N29" s="116"/>
      <c r="O29" s="116"/>
      <c r="P29" s="39"/>
      <c r="T29" s="143"/>
      <c r="U29" s="143"/>
    </row>
    <row r="30" spans="1:21" ht="13.5" customHeight="1">
      <c r="A30" s="22"/>
      <c r="B30" s="22"/>
      <c r="C30" s="22"/>
      <c r="D30" s="22"/>
      <c r="E30" s="22"/>
      <c r="F30" s="22"/>
      <c r="G30" s="22"/>
      <c r="H30" s="22"/>
      <c r="I30" s="22"/>
      <c r="J30" s="22"/>
      <c r="K30" s="22"/>
      <c r="M30" s="116"/>
      <c r="N30" s="116"/>
      <c r="O30" s="116"/>
      <c r="P30" s="39"/>
      <c r="S30" s="160"/>
      <c r="T30" s="143"/>
    </row>
    <row r="31" spans="1:21" ht="12.75" customHeight="1">
      <c r="A31" s="147"/>
      <c r="B31" s="84"/>
      <c r="C31" s="1"/>
      <c r="D31" s="23"/>
      <c r="E31" s="84"/>
      <c r="F31" s="84"/>
      <c r="G31" s="84"/>
      <c r="H31" s="23"/>
      <c r="I31" s="84"/>
      <c r="J31" s="22"/>
      <c r="K31" s="22"/>
      <c r="M31" s="116"/>
      <c r="N31" s="116"/>
      <c r="O31" s="116"/>
      <c r="P31" s="39"/>
      <c r="T31" s="142"/>
      <c r="U31" s="142"/>
    </row>
    <row r="32" spans="1:21" ht="15.75" customHeight="1">
      <c r="A32" s="21"/>
      <c r="B32" s="21"/>
      <c r="C32" s="21"/>
      <c r="D32" s="21"/>
      <c r="E32" s="21"/>
      <c r="F32" s="21"/>
      <c r="G32" s="21"/>
      <c r="H32" s="21"/>
      <c r="I32" s="21"/>
      <c r="J32" s="22"/>
      <c r="K32" s="24"/>
      <c r="L32" s="21"/>
      <c r="M32" s="116"/>
      <c r="N32" s="116"/>
      <c r="O32" s="116"/>
      <c r="P32" s="39"/>
      <c r="T32" s="142"/>
      <c r="U32" s="142"/>
    </row>
    <row r="33" spans="1:16" ht="36" customHeight="1">
      <c r="A33" s="21"/>
      <c r="B33" s="21"/>
      <c r="C33" s="21"/>
      <c r="D33" s="21"/>
      <c r="E33" s="21"/>
      <c r="F33" s="21"/>
      <c r="G33" s="21"/>
      <c r="H33" s="21"/>
      <c r="I33" s="21"/>
      <c r="J33" s="22"/>
      <c r="K33" s="24"/>
      <c r="L33" s="21"/>
      <c r="M33" s="116"/>
      <c r="N33" s="116"/>
      <c r="O33" s="116"/>
      <c r="P33" s="116"/>
    </row>
    <row r="34" spans="1:16">
      <c r="A34" s="21"/>
      <c r="B34" s="21"/>
      <c r="C34" s="21"/>
      <c r="D34" s="21"/>
      <c r="E34" s="21"/>
      <c r="F34" s="21"/>
      <c r="G34" s="21"/>
      <c r="H34" s="21"/>
      <c r="I34" s="21"/>
      <c r="J34" s="24"/>
      <c r="K34" s="24"/>
      <c r="L34" s="21"/>
      <c r="M34" s="116"/>
      <c r="N34" s="116"/>
      <c r="O34" s="116"/>
      <c r="P34" s="21"/>
    </row>
    <row r="35" spans="1:16">
      <c r="A35" s="21"/>
      <c r="B35" s="21"/>
      <c r="C35" s="21"/>
      <c r="D35" s="21"/>
      <c r="E35" s="21"/>
      <c r="F35" s="21"/>
      <c r="G35" s="21"/>
      <c r="H35" s="21"/>
      <c r="I35" s="21"/>
      <c r="J35" s="24"/>
      <c r="K35" s="24"/>
      <c r="L35" s="21"/>
      <c r="M35" s="116"/>
      <c r="N35" s="116"/>
      <c r="O35" s="116"/>
      <c r="P35" s="21"/>
    </row>
    <row r="36" spans="1:16">
      <c r="A36" s="21"/>
      <c r="B36" s="21"/>
      <c r="C36" s="21"/>
      <c r="D36" s="21"/>
      <c r="E36" s="21"/>
      <c r="F36" s="21"/>
      <c r="G36" s="21"/>
      <c r="H36" s="21"/>
      <c r="I36" s="21"/>
      <c r="J36" s="24"/>
      <c r="K36" s="24"/>
      <c r="L36" s="21"/>
      <c r="M36" s="116"/>
      <c r="N36" s="116"/>
      <c r="O36" s="116"/>
      <c r="P36" s="21"/>
    </row>
    <row r="37" spans="1:16">
      <c r="A37" s="21"/>
      <c r="B37" s="21"/>
      <c r="C37" s="21"/>
      <c r="D37" s="21"/>
      <c r="E37" s="21"/>
      <c r="F37" s="21"/>
      <c r="G37" s="21"/>
      <c r="H37" s="21"/>
      <c r="I37" s="21"/>
      <c r="J37" s="34"/>
      <c r="K37" s="34"/>
      <c r="L37" s="21"/>
      <c r="M37" s="116"/>
      <c r="N37" s="116"/>
      <c r="O37" s="116"/>
      <c r="P37" s="21"/>
    </row>
    <row r="38" spans="1:16">
      <c r="A38" s="21"/>
      <c r="B38" s="21"/>
      <c r="C38" s="21"/>
      <c r="D38" s="21"/>
      <c r="E38" s="21"/>
      <c r="F38" s="21"/>
      <c r="G38" s="21"/>
      <c r="H38" s="21"/>
      <c r="I38" s="21"/>
      <c r="J38" s="21"/>
      <c r="K38" s="21"/>
      <c r="L38" s="21"/>
      <c r="M38" s="116"/>
      <c r="N38" s="116"/>
      <c r="O38" s="116"/>
      <c r="P38" s="21"/>
    </row>
    <row r="39" spans="1:16">
      <c r="A39" s="21"/>
      <c r="B39" s="21"/>
      <c r="C39" s="21"/>
      <c r="D39" s="21"/>
      <c r="E39" s="21"/>
      <c r="F39" s="21"/>
      <c r="G39" s="21"/>
      <c r="H39" s="21"/>
      <c r="I39" s="21"/>
      <c r="J39" s="21"/>
      <c r="K39" s="21"/>
      <c r="L39" s="21"/>
      <c r="M39" s="116"/>
      <c r="N39" s="116"/>
      <c r="O39" s="116"/>
      <c r="P39" s="21"/>
    </row>
    <row r="40" spans="1:16">
      <c r="A40" s="21"/>
      <c r="B40" s="21"/>
      <c r="C40" s="21"/>
      <c r="D40" s="21"/>
      <c r="E40" s="21"/>
      <c r="F40" s="21"/>
      <c r="G40" s="21"/>
      <c r="H40" s="21"/>
      <c r="I40" s="21"/>
      <c r="J40" s="21"/>
      <c r="K40" s="21"/>
      <c r="L40" s="21"/>
      <c r="M40" s="116"/>
      <c r="N40" s="116"/>
      <c r="O40" s="116"/>
      <c r="P40" s="21"/>
    </row>
    <row r="41" spans="1:16">
      <c r="A41" s="21"/>
      <c r="B41" s="21"/>
      <c r="C41" s="21"/>
      <c r="D41" s="21"/>
      <c r="E41" s="21"/>
      <c r="F41" s="21"/>
      <c r="G41" s="21"/>
      <c r="H41" s="21"/>
      <c r="I41" s="21"/>
      <c r="J41" s="21"/>
      <c r="K41" s="21"/>
      <c r="M41" s="116"/>
      <c r="N41" s="116"/>
      <c r="O41" s="116"/>
      <c r="P41" s="21"/>
    </row>
    <row r="42" spans="1:16">
      <c r="A42" s="21"/>
      <c r="B42" s="21"/>
      <c r="C42" s="21"/>
      <c r="D42" s="21"/>
      <c r="E42" s="21"/>
      <c r="F42" s="21"/>
      <c r="G42" s="21"/>
      <c r="H42" s="21"/>
      <c r="I42" s="21"/>
      <c r="J42" s="21"/>
      <c r="K42" s="21"/>
      <c r="P42" s="21"/>
    </row>
    <row r="43" spans="1:16">
      <c r="A43" s="21"/>
      <c r="B43" s="21"/>
      <c r="C43" s="21"/>
      <c r="D43" s="21"/>
      <c r="E43" s="21"/>
      <c r="F43" s="21"/>
      <c r="G43" s="21"/>
      <c r="H43" s="21"/>
      <c r="I43" s="21"/>
      <c r="J43" s="21"/>
      <c r="K43" s="21"/>
      <c r="P43" s="21"/>
    </row>
    <row r="44" spans="1:16">
      <c r="A44" s="21"/>
      <c r="B44" s="21"/>
      <c r="C44" s="21"/>
      <c r="D44" s="21"/>
      <c r="E44" s="21"/>
      <c r="F44" s="21"/>
      <c r="G44" s="21"/>
      <c r="H44" s="21"/>
      <c r="I44" s="21"/>
      <c r="J44" s="21"/>
      <c r="K44" s="21"/>
      <c r="P44" s="21"/>
    </row>
    <row r="45" spans="1:16">
      <c r="A45" s="21"/>
      <c r="B45" s="21"/>
      <c r="C45" s="21"/>
      <c r="D45" s="21"/>
      <c r="E45" s="21"/>
      <c r="F45" s="21"/>
      <c r="G45" s="21"/>
      <c r="H45" s="21"/>
      <c r="I45" s="21"/>
      <c r="J45" s="21"/>
      <c r="K45" s="21"/>
      <c r="P45" s="21"/>
    </row>
    <row r="46" spans="1:16">
      <c r="A46" s="21"/>
      <c r="B46" s="21"/>
      <c r="C46" s="21"/>
      <c r="D46" s="21"/>
      <c r="E46" s="21"/>
      <c r="F46" s="21"/>
      <c r="G46" s="21"/>
      <c r="H46" s="21"/>
      <c r="I46" s="21"/>
      <c r="J46" s="21"/>
      <c r="K46" s="21"/>
      <c r="P46" s="21"/>
    </row>
    <row r="47" spans="1:16">
      <c r="A47" s="21"/>
      <c r="B47" s="21"/>
      <c r="C47" s="21"/>
      <c r="D47" s="21"/>
      <c r="E47" s="21"/>
      <c r="F47" s="21"/>
      <c r="G47" s="21"/>
      <c r="H47" s="21"/>
      <c r="I47" s="21"/>
      <c r="J47" s="21"/>
      <c r="K47" s="21"/>
      <c r="P47" s="21"/>
    </row>
    <row r="48" spans="1:16">
      <c r="A48" s="21"/>
      <c r="B48" s="21"/>
      <c r="C48" s="21"/>
      <c r="D48" s="21"/>
      <c r="E48" s="21"/>
      <c r="F48" s="21"/>
      <c r="G48" s="21"/>
      <c r="H48" s="21"/>
      <c r="I48" s="21"/>
      <c r="J48" s="21"/>
      <c r="K48" s="21"/>
      <c r="P48" s="21"/>
    </row>
  </sheetData>
  <sortState xmlns:xlrd2="http://schemas.microsoft.com/office/spreadsheetml/2017/richdata2" ref="L5:O12">
    <sortCondition descending="1" ref="M5:M12"/>
  </sortState>
  <mergeCells count="7">
    <mergeCell ref="A1:I1"/>
    <mergeCell ref="L1:O1"/>
    <mergeCell ref="A2:I2"/>
    <mergeCell ref="L2:O2"/>
    <mergeCell ref="M3:M4"/>
    <mergeCell ref="N3:N4"/>
    <mergeCell ref="O3:O4"/>
  </mergeCells>
  <pageMargins left="0.70866141732283472" right="0.70866141732283472" top="0.74803149606299213" bottom="0.74803149606299213" header="0.31496062992125984" footer="0.31496062992125984"/>
  <pageSetup paperSize="9" scale="52" orientation="landscape" r:id="rId1"/>
  <headerFooter>
    <oddHeader>&amp;LOECD Family database (http://www.oecd.org/els/family/database.htm)&amp;RUpdated: 18-03-16</oddHeader>
  </headerFooter>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DF36"/>
  <sheetViews>
    <sheetView showGridLines="0" zoomScaleNormal="100" workbookViewId="0">
      <pane xSplit="2" ySplit="4" topLeftCell="S5" activePane="bottomRight" state="frozen"/>
      <selection activeCell="K28" sqref="K28"/>
      <selection pane="topRight" activeCell="K28" sqref="K28"/>
      <selection pane="bottomLeft" activeCell="K28" sqref="K28"/>
      <selection pane="bottomRight" activeCell="AI22" sqref="AI22"/>
    </sheetView>
  </sheetViews>
  <sheetFormatPr defaultColWidth="9.08984375" defaultRowHeight="13"/>
  <cols>
    <col min="1" max="1" width="16.81640625" style="1" customWidth="1"/>
    <col min="2" max="32" width="4.26953125" style="4" customWidth="1"/>
    <col min="33" max="57" width="4.26953125" style="3" customWidth="1"/>
    <col min="58" max="60" width="5" style="3" bestFit="1" customWidth="1"/>
    <col min="61" max="62" width="5" style="3" customWidth="1"/>
    <col min="63" max="64" width="5" style="3" bestFit="1" customWidth="1"/>
    <col min="65" max="65" width="10.36328125" style="3" bestFit="1" customWidth="1"/>
    <col min="66" max="83" width="5" style="3" bestFit="1" customWidth="1"/>
    <col min="84" max="84" width="5" style="3" customWidth="1"/>
    <col min="85" max="107" width="5" style="3" bestFit="1" customWidth="1"/>
    <col min="108" max="109" width="5" style="3" customWidth="1"/>
    <col min="110" max="110" width="10" style="2" customWidth="1"/>
    <col min="111" max="16384" width="9.08984375" style="1"/>
  </cols>
  <sheetData>
    <row r="1" spans="1:110">
      <c r="A1" s="226" t="s">
        <v>128</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72"/>
      <c r="CU1" s="2"/>
      <c r="CV1" s="1"/>
      <c r="CW1" s="1"/>
      <c r="CX1" s="1"/>
      <c r="CY1" s="1"/>
      <c r="CZ1" s="1"/>
      <c r="DA1" s="1"/>
      <c r="DB1" s="1"/>
      <c r="DC1" s="1"/>
      <c r="DD1" s="1"/>
      <c r="DE1" s="1"/>
      <c r="DF1" s="1"/>
    </row>
    <row r="2" spans="1:110" ht="13.5" thickBot="1">
      <c r="A2" s="225" t="s">
        <v>23</v>
      </c>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DF2" s="3"/>
    </row>
    <row r="3" spans="1:110">
      <c r="A3" s="16"/>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7" t="s">
        <v>5</v>
      </c>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row>
    <row r="4" spans="1:110" ht="12.75" customHeight="1">
      <c r="A4" s="14" t="s">
        <v>4</v>
      </c>
      <c r="B4" s="13" t="s">
        <v>3</v>
      </c>
      <c r="C4" s="12">
        <v>1960</v>
      </c>
      <c r="D4" s="12">
        <v>1961</v>
      </c>
      <c r="E4" s="12">
        <v>1962</v>
      </c>
      <c r="F4" s="12">
        <v>1963</v>
      </c>
      <c r="G4" s="12">
        <v>1964</v>
      </c>
      <c r="H4" s="12">
        <v>1965</v>
      </c>
      <c r="I4" s="12">
        <v>1966</v>
      </c>
      <c r="J4" s="12">
        <v>1967</v>
      </c>
      <c r="K4" s="12">
        <v>1968</v>
      </c>
      <c r="L4" s="12">
        <v>1969</v>
      </c>
      <c r="M4" s="12">
        <v>1970</v>
      </c>
      <c r="N4" s="12">
        <v>1971</v>
      </c>
      <c r="O4" s="12">
        <v>1972</v>
      </c>
      <c r="P4" s="12">
        <v>1973</v>
      </c>
      <c r="Q4" s="12">
        <v>1974</v>
      </c>
      <c r="R4" s="12">
        <v>1975</v>
      </c>
      <c r="S4" s="12">
        <v>1976</v>
      </c>
      <c r="T4" s="12">
        <v>1977</v>
      </c>
      <c r="U4" s="12">
        <v>1978</v>
      </c>
      <c r="V4" s="12">
        <v>1979</v>
      </c>
      <c r="W4" s="12">
        <v>1980</v>
      </c>
      <c r="X4" s="12">
        <v>1981</v>
      </c>
      <c r="Y4" s="12">
        <v>1982</v>
      </c>
      <c r="Z4" s="12">
        <v>1983</v>
      </c>
      <c r="AA4" s="12">
        <v>1984</v>
      </c>
      <c r="AB4" s="12">
        <v>1985</v>
      </c>
      <c r="AC4" s="12">
        <v>1986</v>
      </c>
      <c r="AD4" s="12">
        <v>1987</v>
      </c>
      <c r="AE4" s="12">
        <v>1988</v>
      </c>
      <c r="AF4" s="12">
        <v>1989</v>
      </c>
      <c r="AG4" s="12">
        <v>1990</v>
      </c>
      <c r="AH4" s="12">
        <v>1991</v>
      </c>
      <c r="AI4" s="12">
        <v>1992</v>
      </c>
      <c r="AJ4" s="12">
        <v>1993</v>
      </c>
      <c r="AK4" s="12">
        <v>1994</v>
      </c>
      <c r="AL4" s="12">
        <v>1995</v>
      </c>
      <c r="AM4" s="12">
        <v>1996</v>
      </c>
      <c r="AN4" s="12">
        <v>1997</v>
      </c>
      <c r="AO4" s="12">
        <v>1998</v>
      </c>
      <c r="AP4" s="12">
        <v>1999</v>
      </c>
      <c r="AQ4" s="12">
        <v>2000</v>
      </c>
      <c r="AR4" s="12">
        <v>2001</v>
      </c>
      <c r="AS4" s="12">
        <v>2002</v>
      </c>
      <c r="AT4" s="12">
        <v>2003</v>
      </c>
      <c r="AU4" s="12">
        <v>2004</v>
      </c>
      <c r="AV4" s="12">
        <v>2005</v>
      </c>
      <c r="AW4" s="12">
        <v>2006</v>
      </c>
      <c r="AX4" s="12">
        <v>2007</v>
      </c>
      <c r="AY4" s="12">
        <v>2008</v>
      </c>
      <c r="AZ4" s="12">
        <v>2009</v>
      </c>
      <c r="BA4" s="12">
        <v>2010</v>
      </c>
      <c r="BB4" s="12">
        <v>2011</v>
      </c>
      <c r="BC4" s="12">
        <v>2012</v>
      </c>
      <c r="BD4" s="12">
        <v>2013</v>
      </c>
      <c r="BE4" s="12">
        <v>2014</v>
      </c>
      <c r="BF4" s="12">
        <v>2015</v>
      </c>
      <c r="BG4" s="12">
        <v>2016</v>
      </c>
      <c r="BH4" s="12">
        <v>2017</v>
      </c>
      <c r="BI4" s="12">
        <v>2018</v>
      </c>
      <c r="BJ4" s="12">
        <v>2019</v>
      </c>
      <c r="BK4" s="12">
        <v>2020</v>
      </c>
      <c r="BL4" s="12">
        <v>2021</v>
      </c>
      <c r="BM4" s="12">
        <v>2022</v>
      </c>
      <c r="BN4" s="12">
        <v>2023</v>
      </c>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row>
    <row r="5" spans="1:110">
      <c r="A5" s="47" t="s">
        <v>25</v>
      </c>
      <c r="B5" s="19"/>
      <c r="C5" s="48">
        <v>3.4510000000000001</v>
      </c>
      <c r="D5" s="48">
        <v>3.548</v>
      </c>
      <c r="E5" s="48">
        <v>3.431</v>
      </c>
      <c r="F5" s="48">
        <v>3.343</v>
      </c>
      <c r="G5" s="48">
        <v>3.1539999999999999</v>
      </c>
      <c r="H5" s="48">
        <v>2.9729999999999999</v>
      </c>
      <c r="I5" s="48">
        <v>2.8849999999999998</v>
      </c>
      <c r="J5" s="48">
        <v>2.847</v>
      </c>
      <c r="K5" s="48">
        <v>2.8860000000000001</v>
      </c>
      <c r="L5" s="48">
        <v>2.887</v>
      </c>
      <c r="M5" s="48">
        <v>2.859</v>
      </c>
      <c r="N5" s="48">
        <v>2.9449999999999998</v>
      </c>
      <c r="O5" s="48">
        <v>2.7429999999999999</v>
      </c>
      <c r="P5" s="48">
        <v>2.4910000000000001</v>
      </c>
      <c r="Q5" s="48">
        <v>2.3210000000000002</v>
      </c>
      <c r="R5" s="48">
        <v>2.1480000000000001</v>
      </c>
      <c r="S5" s="48">
        <v>2.06</v>
      </c>
      <c r="T5" s="48">
        <v>2.0070000000000001</v>
      </c>
      <c r="U5" s="48">
        <v>1.9490000000000001</v>
      </c>
      <c r="V5" s="48">
        <v>1.907</v>
      </c>
      <c r="W5" s="48">
        <v>1.891</v>
      </c>
      <c r="X5" s="48">
        <v>1.9350000000000001</v>
      </c>
      <c r="Y5" s="48">
        <v>1.929</v>
      </c>
      <c r="Z5" s="48">
        <v>1.9239999999999999</v>
      </c>
      <c r="AA5" s="48">
        <v>1.84</v>
      </c>
      <c r="AB5" s="48">
        <v>1.923</v>
      </c>
      <c r="AC5" s="48">
        <v>1.8679999999999999</v>
      </c>
      <c r="AD5" s="48">
        <v>1.845</v>
      </c>
      <c r="AE5" s="48">
        <v>1.831</v>
      </c>
      <c r="AF5" s="48">
        <v>1.8380000000000001</v>
      </c>
      <c r="AG5" s="48">
        <v>1.9020000000000001</v>
      </c>
      <c r="AH5" s="48">
        <v>1.849</v>
      </c>
      <c r="AI5" s="48">
        <v>1.8879999999999999</v>
      </c>
      <c r="AJ5" s="48">
        <v>1.859</v>
      </c>
      <c r="AK5" s="48">
        <v>1.8420000000000001</v>
      </c>
      <c r="AL5" s="48">
        <v>1.8220000000000001</v>
      </c>
      <c r="AM5" s="48">
        <v>1.796</v>
      </c>
      <c r="AN5" s="48">
        <v>1.778</v>
      </c>
      <c r="AO5" s="48">
        <v>1.762</v>
      </c>
      <c r="AP5" s="48">
        <v>1.7549999999999999</v>
      </c>
      <c r="AQ5" s="48">
        <v>1.756</v>
      </c>
      <c r="AR5" s="48">
        <v>1.7290000000000001</v>
      </c>
      <c r="AS5" s="48">
        <v>1.7709999999999999</v>
      </c>
      <c r="AT5" s="48">
        <v>1.7649999999999999</v>
      </c>
      <c r="AU5" s="48">
        <v>1.782</v>
      </c>
      <c r="AV5" s="48">
        <v>1.8460000000000001</v>
      </c>
      <c r="AW5" s="48">
        <v>1.875</v>
      </c>
      <c r="AX5" s="48">
        <v>1.994</v>
      </c>
      <c r="AY5" s="48">
        <v>2.0230000000000001</v>
      </c>
      <c r="AZ5" s="48">
        <v>1.97</v>
      </c>
      <c r="BA5" s="48">
        <v>1.954</v>
      </c>
      <c r="BB5" s="48">
        <v>1.917</v>
      </c>
      <c r="BC5" s="48">
        <v>1.9279999999999999</v>
      </c>
      <c r="BD5" s="48">
        <v>1.8779999999999999</v>
      </c>
      <c r="BE5" s="48">
        <v>1.7909999999999999</v>
      </c>
      <c r="BF5" s="48">
        <v>1.79</v>
      </c>
      <c r="BG5" s="48">
        <v>1.7889999999999999</v>
      </c>
      <c r="BH5" s="48">
        <v>1.7410000000000001</v>
      </c>
      <c r="BI5" s="48">
        <v>1.74</v>
      </c>
      <c r="BJ5" s="48">
        <v>1.67</v>
      </c>
      <c r="BK5" s="48">
        <v>1.59</v>
      </c>
      <c r="BL5" s="48">
        <v>1.7</v>
      </c>
      <c r="BM5" s="112">
        <v>1.63</v>
      </c>
      <c r="BN5" s="111">
        <v>1.5</v>
      </c>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row>
    <row r="6" spans="1:110">
      <c r="A6" s="2" t="s">
        <v>8</v>
      </c>
      <c r="C6" s="67">
        <v>5.7560000000000002</v>
      </c>
      <c r="D6" s="67">
        <v>5.9050000000000002</v>
      </c>
      <c r="E6" s="67">
        <v>6.0620000000000003</v>
      </c>
      <c r="F6" s="67">
        <v>6.2060000000000004</v>
      </c>
      <c r="G6" s="67">
        <v>6.32</v>
      </c>
      <c r="H6" s="67">
        <v>6.3849999999999998</v>
      </c>
      <c r="I6" s="67">
        <v>6.3840000000000003</v>
      </c>
      <c r="J6" s="67">
        <v>6.3159999999999998</v>
      </c>
      <c r="K6" s="67">
        <v>6.1840000000000002</v>
      </c>
      <c r="L6" s="67">
        <v>5.9859999999999998</v>
      </c>
      <c r="M6" s="67">
        <v>5.7249999999999996</v>
      </c>
      <c r="N6" s="67">
        <v>5.4029999999999996</v>
      </c>
      <c r="O6" s="67">
        <v>5.0350000000000001</v>
      </c>
      <c r="P6" s="67">
        <v>4.6429999999999998</v>
      </c>
      <c r="Q6" s="67">
        <v>4.2439999999999998</v>
      </c>
      <c r="R6" s="67">
        <v>3.859</v>
      </c>
      <c r="S6" s="67">
        <v>3.508</v>
      </c>
      <c r="T6" s="67">
        <v>3.2</v>
      </c>
      <c r="U6" s="67">
        <v>2.9430000000000001</v>
      </c>
      <c r="V6" s="67">
        <v>2.7450000000000001</v>
      </c>
      <c r="W6" s="67">
        <v>2.613</v>
      </c>
      <c r="X6" s="67">
        <v>2.5470000000000002</v>
      </c>
      <c r="Y6" s="67">
        <v>2.536</v>
      </c>
      <c r="Z6" s="67">
        <v>2.5609999999999999</v>
      </c>
      <c r="AA6" s="67">
        <v>2.6070000000000002</v>
      </c>
      <c r="AB6" s="67">
        <v>2.65</v>
      </c>
      <c r="AC6" s="67">
        <v>2.6659999999999999</v>
      </c>
      <c r="AD6" s="67">
        <v>2.6429999999999998</v>
      </c>
      <c r="AE6" s="67">
        <v>2.5750000000000002</v>
      </c>
      <c r="AF6" s="67">
        <v>2.46</v>
      </c>
      <c r="AG6" s="67">
        <v>2.3090000000000002</v>
      </c>
      <c r="AH6" s="67">
        <v>2.14</v>
      </c>
      <c r="AI6" s="67">
        <v>1.9770000000000001</v>
      </c>
      <c r="AJ6" s="67">
        <v>1.8380000000000001</v>
      </c>
      <c r="AK6" s="67">
        <v>1.7310000000000001</v>
      </c>
      <c r="AL6" s="67">
        <v>1.66</v>
      </c>
      <c r="AM6" s="67">
        <v>1.6220000000000001</v>
      </c>
      <c r="AN6" s="67">
        <v>1.605</v>
      </c>
      <c r="AO6" s="67">
        <v>1.597</v>
      </c>
      <c r="AP6" s="67">
        <v>1.595</v>
      </c>
      <c r="AQ6" s="67">
        <v>1.5960000000000001</v>
      </c>
      <c r="AR6" s="67">
        <v>1.597</v>
      </c>
      <c r="AS6" s="67">
        <v>1.6</v>
      </c>
      <c r="AT6" s="67">
        <v>1.6040000000000001</v>
      </c>
      <c r="AU6" s="67">
        <v>1.6080000000000001</v>
      </c>
      <c r="AV6" s="67">
        <v>1.6120000000000001</v>
      </c>
      <c r="AW6" s="67">
        <v>1.615</v>
      </c>
      <c r="AX6" s="67">
        <v>1.617</v>
      </c>
      <c r="AY6" s="67">
        <v>1.62</v>
      </c>
      <c r="AZ6" s="67">
        <v>1.623</v>
      </c>
      <c r="BA6" s="67">
        <v>1.627</v>
      </c>
      <c r="BB6" s="67">
        <v>1.6319999999999999</v>
      </c>
      <c r="BC6" s="67">
        <v>1.639</v>
      </c>
      <c r="BD6" s="67">
        <v>1.647</v>
      </c>
      <c r="BE6" s="67">
        <v>1.6559999999999999</v>
      </c>
      <c r="BF6" s="67">
        <v>1.665</v>
      </c>
      <c r="BG6" s="67">
        <v>1.675</v>
      </c>
      <c r="BH6" s="67">
        <v>1.6830000000000001</v>
      </c>
      <c r="BI6" s="67">
        <v>1.69</v>
      </c>
      <c r="BJ6" s="67">
        <v>1.696</v>
      </c>
      <c r="BK6" s="67">
        <v>1.3</v>
      </c>
      <c r="BL6" s="67" t="s">
        <v>6</v>
      </c>
      <c r="BM6" s="113">
        <v>1.034</v>
      </c>
      <c r="BN6" s="3">
        <v>0.999</v>
      </c>
      <c r="BO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row>
    <row r="7" spans="1:110">
      <c r="A7" s="11" t="s">
        <v>34</v>
      </c>
      <c r="B7" s="10"/>
      <c r="C7" s="38">
        <v>5.6660000000000004</v>
      </c>
      <c r="D7" s="38">
        <v>5.6559999999999997</v>
      </c>
      <c r="E7" s="38">
        <v>5.6449999999999996</v>
      </c>
      <c r="F7" s="38">
        <v>5.6340000000000003</v>
      </c>
      <c r="G7" s="38">
        <v>5.6230000000000002</v>
      </c>
      <c r="H7" s="38">
        <v>5.6120000000000001</v>
      </c>
      <c r="I7" s="38">
        <v>5.5990000000000002</v>
      </c>
      <c r="J7" s="38">
        <v>5.5819999999999999</v>
      </c>
      <c r="K7" s="38">
        <v>5.556</v>
      </c>
      <c r="L7" s="38">
        <v>5.5209999999999999</v>
      </c>
      <c r="M7" s="38">
        <v>5.4740000000000002</v>
      </c>
      <c r="N7" s="38">
        <v>5.4130000000000003</v>
      </c>
      <c r="O7" s="38">
        <v>5.3380000000000001</v>
      </c>
      <c r="P7" s="38">
        <v>5.2510000000000003</v>
      </c>
      <c r="Q7" s="38">
        <v>5.1520000000000001</v>
      </c>
      <c r="R7" s="38">
        <v>5.0430000000000001</v>
      </c>
      <c r="S7" s="38">
        <v>4.9269999999999996</v>
      </c>
      <c r="T7" s="38">
        <v>4.806</v>
      </c>
      <c r="U7" s="38">
        <v>4.6820000000000004</v>
      </c>
      <c r="V7" s="38">
        <v>4.5570000000000004</v>
      </c>
      <c r="W7" s="38">
        <v>4.43</v>
      </c>
      <c r="X7" s="38">
        <v>4.3010000000000002</v>
      </c>
      <c r="Y7" s="38">
        <v>4.1669999999999998</v>
      </c>
      <c r="Z7" s="38">
        <v>4.0279999999999996</v>
      </c>
      <c r="AA7" s="38">
        <v>3.887</v>
      </c>
      <c r="AB7" s="38">
        <v>3.7450000000000001</v>
      </c>
      <c r="AC7" s="38">
        <v>3.6059999999999999</v>
      </c>
      <c r="AD7" s="38">
        <v>3.472</v>
      </c>
      <c r="AE7" s="38">
        <v>3.3460000000000001</v>
      </c>
      <c r="AF7" s="38">
        <v>3.2290000000000001</v>
      </c>
      <c r="AG7" s="38">
        <v>3.1219999999999999</v>
      </c>
      <c r="AH7" s="38">
        <v>3.0219999999999998</v>
      </c>
      <c r="AI7" s="38">
        <v>2.9289999999999998</v>
      </c>
      <c r="AJ7" s="38">
        <v>2.8420000000000001</v>
      </c>
      <c r="AK7" s="38">
        <v>2.7610000000000001</v>
      </c>
      <c r="AL7" s="38">
        <v>2.6880000000000002</v>
      </c>
      <c r="AM7" s="38">
        <v>2.6269999999999998</v>
      </c>
      <c r="AN7" s="38">
        <v>2.5790000000000002</v>
      </c>
      <c r="AO7" s="38">
        <v>2.544</v>
      </c>
      <c r="AP7" s="38">
        <v>2.5230000000000001</v>
      </c>
      <c r="AQ7" s="38">
        <v>2.512</v>
      </c>
      <c r="AR7" s="38">
        <v>2.5089999999999999</v>
      </c>
      <c r="AS7" s="38">
        <v>2.5110000000000001</v>
      </c>
      <c r="AT7" s="38">
        <v>2.5129999999999999</v>
      </c>
      <c r="AU7" s="38">
        <v>2.5150000000000001</v>
      </c>
      <c r="AV7" s="38">
        <v>2.5139999999999998</v>
      </c>
      <c r="AW7" s="38">
        <v>2.5099999999999998</v>
      </c>
      <c r="AX7" s="38">
        <v>2.5049999999999999</v>
      </c>
      <c r="AY7" s="38">
        <v>2.4990000000000001</v>
      </c>
      <c r="AZ7" s="38">
        <v>2.492</v>
      </c>
      <c r="BA7" s="38">
        <v>2.4830000000000001</v>
      </c>
      <c r="BB7" s="38">
        <v>2.4710000000000001</v>
      </c>
      <c r="BC7" s="38">
        <v>2.4550000000000001</v>
      </c>
      <c r="BD7" s="38">
        <v>2.4359999999999999</v>
      </c>
      <c r="BE7" s="38">
        <v>2.4129999999999998</v>
      </c>
      <c r="BF7" s="38">
        <v>2.3889999999999998</v>
      </c>
      <c r="BG7" s="38">
        <v>2.3620000000000001</v>
      </c>
      <c r="BH7" s="38">
        <v>2.3359999999999999</v>
      </c>
      <c r="BI7" s="38">
        <v>2.3109999999999999</v>
      </c>
      <c r="BJ7" s="38">
        <v>2.2879999999999998</v>
      </c>
      <c r="BK7" s="98">
        <v>2.266</v>
      </c>
      <c r="BL7" s="98">
        <v>2.2400000000000002</v>
      </c>
      <c r="BM7" s="112">
        <v>2.149</v>
      </c>
      <c r="BN7" s="111">
        <v>2.1269999999999998</v>
      </c>
      <c r="BO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row>
    <row r="8" spans="1:110">
      <c r="A8" s="2" t="s">
        <v>2</v>
      </c>
      <c r="C8" s="67">
        <v>2</v>
      </c>
      <c r="D8" s="67">
        <v>1.96</v>
      </c>
      <c r="E8" s="67">
        <v>1.98</v>
      </c>
      <c r="F8" s="67">
        <v>2</v>
      </c>
      <c r="G8" s="67">
        <v>2.0499999999999998</v>
      </c>
      <c r="H8" s="67">
        <v>2.14</v>
      </c>
      <c r="I8" s="67">
        <v>1.58</v>
      </c>
      <c r="J8" s="67">
        <v>2.23</v>
      </c>
      <c r="K8" s="67">
        <v>2.13</v>
      </c>
      <c r="L8" s="67">
        <v>2.13</v>
      </c>
      <c r="M8" s="67">
        <v>2.13</v>
      </c>
      <c r="N8" s="67">
        <v>2.16</v>
      </c>
      <c r="O8" s="67">
        <v>2.14</v>
      </c>
      <c r="P8" s="67">
        <v>2.14</v>
      </c>
      <c r="Q8" s="67">
        <v>2.0499999999999998</v>
      </c>
      <c r="R8" s="67">
        <v>1.91</v>
      </c>
      <c r="S8" s="67">
        <v>1.85</v>
      </c>
      <c r="T8" s="67">
        <v>1.8</v>
      </c>
      <c r="U8" s="67">
        <v>1.79</v>
      </c>
      <c r="V8" s="67">
        <v>1.77</v>
      </c>
      <c r="W8" s="67">
        <v>1.75</v>
      </c>
      <c r="X8" s="67">
        <v>1.74</v>
      </c>
      <c r="Y8" s="67">
        <v>1.77</v>
      </c>
      <c r="Z8" s="67">
        <v>1.8</v>
      </c>
      <c r="AA8" s="67">
        <v>1.81</v>
      </c>
      <c r="AB8" s="67">
        <v>1.76</v>
      </c>
      <c r="AC8" s="67">
        <v>1.72</v>
      </c>
      <c r="AD8" s="67">
        <v>1.69</v>
      </c>
      <c r="AE8" s="67">
        <v>1.66</v>
      </c>
      <c r="AF8" s="67">
        <v>1.57</v>
      </c>
      <c r="AG8" s="67">
        <v>1.54</v>
      </c>
      <c r="AH8" s="67">
        <v>1.53</v>
      </c>
      <c r="AI8" s="67">
        <v>1.5</v>
      </c>
      <c r="AJ8" s="67">
        <v>1.46</v>
      </c>
      <c r="AK8" s="67">
        <v>1.5</v>
      </c>
      <c r="AL8" s="67">
        <v>1.42</v>
      </c>
      <c r="AM8" s="67">
        <v>1.43</v>
      </c>
      <c r="AN8" s="67">
        <v>1.39</v>
      </c>
      <c r="AO8" s="67">
        <v>1.38</v>
      </c>
      <c r="AP8" s="67">
        <v>1.34</v>
      </c>
      <c r="AQ8" s="67">
        <v>1.36</v>
      </c>
      <c r="AR8" s="67">
        <v>1.33</v>
      </c>
      <c r="AS8" s="67">
        <v>1.32</v>
      </c>
      <c r="AT8" s="67">
        <v>1.29</v>
      </c>
      <c r="AU8" s="67">
        <v>1.29</v>
      </c>
      <c r="AV8" s="67">
        <v>1.26</v>
      </c>
      <c r="AW8" s="67">
        <v>1.32</v>
      </c>
      <c r="AX8" s="67">
        <v>1.34</v>
      </c>
      <c r="AY8" s="67">
        <v>1.37</v>
      </c>
      <c r="AZ8" s="67">
        <v>1.37</v>
      </c>
      <c r="BA8" s="67">
        <v>1.39</v>
      </c>
      <c r="BB8" s="67">
        <v>1.39</v>
      </c>
      <c r="BC8" s="67">
        <v>1.41</v>
      </c>
      <c r="BD8" s="67">
        <v>1.43</v>
      </c>
      <c r="BE8" s="67">
        <v>1.42</v>
      </c>
      <c r="BF8" s="67">
        <v>1.45</v>
      </c>
      <c r="BG8" s="67">
        <v>1.44</v>
      </c>
      <c r="BH8" s="67">
        <v>1.43</v>
      </c>
      <c r="BI8" s="67">
        <v>1.42</v>
      </c>
      <c r="BJ8" s="67">
        <v>1.36</v>
      </c>
      <c r="BK8" s="101">
        <v>1.33</v>
      </c>
      <c r="BL8" s="67" t="s">
        <v>6</v>
      </c>
      <c r="BM8" s="113">
        <v>1.26</v>
      </c>
      <c r="BN8" s="3">
        <v>1.2</v>
      </c>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row>
    <row r="9" spans="1:110">
      <c r="A9" s="11" t="s">
        <v>1</v>
      </c>
      <c r="B9" s="10"/>
      <c r="C9" s="38">
        <v>6</v>
      </c>
      <c r="D9" s="38">
        <v>5.8</v>
      </c>
      <c r="E9" s="38">
        <v>5.6</v>
      </c>
      <c r="F9" s="38">
        <v>5.4</v>
      </c>
      <c r="G9" s="38">
        <v>5.2</v>
      </c>
      <c r="H9" s="38">
        <v>5</v>
      </c>
      <c r="I9" s="38">
        <v>4.8</v>
      </c>
      <c r="J9" s="38">
        <v>4.66</v>
      </c>
      <c r="K9" s="38">
        <v>4.5199999999999996</v>
      </c>
      <c r="L9" s="38">
        <v>4.5250000000000004</v>
      </c>
      <c r="M9" s="38">
        <v>4.53</v>
      </c>
      <c r="N9" s="38">
        <v>4.54</v>
      </c>
      <c r="O9" s="38">
        <v>4.12</v>
      </c>
      <c r="P9" s="38">
        <v>4.07</v>
      </c>
      <c r="Q9" s="38">
        <v>3.77</v>
      </c>
      <c r="R9" s="38">
        <v>3.43</v>
      </c>
      <c r="S9" s="38">
        <v>3</v>
      </c>
      <c r="T9" s="38">
        <v>2.99</v>
      </c>
      <c r="U9" s="38">
        <v>2.64</v>
      </c>
      <c r="V9" s="38">
        <v>2.9</v>
      </c>
      <c r="W9" s="38">
        <v>2.82</v>
      </c>
      <c r="X9" s="38">
        <v>2.57</v>
      </c>
      <c r="Y9" s="38">
        <v>2.39</v>
      </c>
      <c r="Z9" s="38">
        <v>2.06</v>
      </c>
      <c r="AA9" s="38">
        <v>1.74</v>
      </c>
      <c r="AB9" s="38">
        <v>1.66</v>
      </c>
      <c r="AC9" s="38">
        <v>1.58</v>
      </c>
      <c r="AD9" s="38">
        <v>1.53</v>
      </c>
      <c r="AE9" s="38">
        <v>1.55</v>
      </c>
      <c r="AF9" s="38">
        <v>1.56</v>
      </c>
      <c r="AG9" s="38">
        <v>1.57</v>
      </c>
      <c r="AH9" s="38">
        <v>1.71</v>
      </c>
      <c r="AI9" s="38">
        <v>1.76</v>
      </c>
      <c r="AJ9" s="38">
        <v>1.6539999999999999</v>
      </c>
      <c r="AK9" s="38">
        <v>1.6559999999999999</v>
      </c>
      <c r="AL9" s="38">
        <v>1.6339999999999999</v>
      </c>
      <c r="AM9" s="38">
        <v>1.5740000000000001</v>
      </c>
      <c r="AN9" s="38">
        <v>1.52</v>
      </c>
      <c r="AO9" s="38">
        <v>1.448</v>
      </c>
      <c r="AP9" s="38">
        <v>1.41</v>
      </c>
      <c r="AQ9" s="38">
        <v>1.4670000000000001</v>
      </c>
      <c r="AR9" s="38">
        <v>1.2969999999999999</v>
      </c>
      <c r="AS9" s="38">
        <v>1.1659999999999999</v>
      </c>
      <c r="AT9" s="38">
        <v>1.18</v>
      </c>
      <c r="AU9" s="38">
        <v>1.1539999999999999</v>
      </c>
      <c r="AV9" s="38">
        <v>1.0760000000000001</v>
      </c>
      <c r="AW9" s="38">
        <v>1.123</v>
      </c>
      <c r="AX9" s="38">
        <v>1.25</v>
      </c>
      <c r="AY9" s="38">
        <v>1.1919999999999999</v>
      </c>
      <c r="AZ9" s="38">
        <v>1.149</v>
      </c>
      <c r="BA9" s="38">
        <v>1.226</v>
      </c>
      <c r="BB9" s="38">
        <v>1.244</v>
      </c>
      <c r="BC9" s="38">
        <v>1.2969999999999999</v>
      </c>
      <c r="BD9" s="38">
        <v>1.1870000000000001</v>
      </c>
      <c r="BE9" s="38">
        <v>1.2050000000000001</v>
      </c>
      <c r="BF9" s="38">
        <v>1.2390000000000001</v>
      </c>
      <c r="BG9" s="38">
        <v>1.1719999999999999</v>
      </c>
      <c r="BH9" s="38">
        <v>1.052</v>
      </c>
      <c r="BI9" s="38">
        <v>0.97699999999999998</v>
      </c>
      <c r="BJ9" s="38">
        <v>0.92</v>
      </c>
      <c r="BK9" s="99">
        <v>0.84</v>
      </c>
      <c r="BL9" s="99">
        <v>0.80800000000000005</v>
      </c>
      <c r="BM9" s="112">
        <v>0.77800000000000002</v>
      </c>
      <c r="BN9" s="111">
        <v>0.72</v>
      </c>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row>
    <row r="10" spans="1:110">
      <c r="A10" s="2" t="s">
        <v>33</v>
      </c>
      <c r="C10" s="67">
        <v>6.45</v>
      </c>
      <c r="D10" s="67">
        <v>6.42</v>
      </c>
      <c r="E10" s="67">
        <v>6.3529999999999998</v>
      </c>
      <c r="F10" s="67">
        <v>6.2460000000000004</v>
      </c>
      <c r="G10" s="67">
        <v>6.1</v>
      </c>
      <c r="H10" s="67">
        <v>5.923</v>
      </c>
      <c r="I10" s="67">
        <v>5.7279999999999998</v>
      </c>
      <c r="J10" s="67">
        <v>5.5289999999999999</v>
      </c>
      <c r="K10" s="67">
        <v>5.34</v>
      </c>
      <c r="L10" s="67">
        <v>5.1669999999999998</v>
      </c>
      <c r="M10" s="67">
        <v>5.0140000000000002</v>
      </c>
      <c r="N10" s="67">
        <v>4.88</v>
      </c>
      <c r="O10" s="67">
        <v>4.7569999999999997</v>
      </c>
      <c r="P10" s="67">
        <v>4.6399999999999997</v>
      </c>
      <c r="Q10" s="67">
        <v>4.5279999999999996</v>
      </c>
      <c r="R10" s="67">
        <v>4.4249999999999998</v>
      </c>
      <c r="S10" s="67">
        <v>4.3310000000000004</v>
      </c>
      <c r="T10" s="67">
        <v>4.2489999999999997</v>
      </c>
      <c r="U10" s="67">
        <v>4.1790000000000003</v>
      </c>
      <c r="V10" s="67">
        <v>4.12</v>
      </c>
      <c r="W10" s="67">
        <v>4.0679999999999996</v>
      </c>
      <c r="X10" s="67">
        <v>4.0209999999999999</v>
      </c>
      <c r="Y10" s="67">
        <v>3.9740000000000002</v>
      </c>
      <c r="Z10" s="67">
        <v>3.9249999999999998</v>
      </c>
      <c r="AA10" s="67">
        <v>3.8719999999999999</v>
      </c>
      <c r="AB10" s="67">
        <v>3.8159999999999998</v>
      </c>
      <c r="AC10" s="67">
        <v>3.7589999999999999</v>
      </c>
      <c r="AD10" s="67">
        <v>3.7029999999999998</v>
      </c>
      <c r="AE10" s="67">
        <v>3.65</v>
      </c>
      <c r="AF10" s="67">
        <v>3.6</v>
      </c>
      <c r="AG10" s="67">
        <v>3.5539999999999998</v>
      </c>
      <c r="AH10" s="67">
        <v>3.51</v>
      </c>
      <c r="AI10" s="67">
        <v>3.4660000000000002</v>
      </c>
      <c r="AJ10" s="67">
        <v>3.4220000000000002</v>
      </c>
      <c r="AK10" s="67">
        <v>3.3719999999999999</v>
      </c>
      <c r="AL10" s="67">
        <v>3.3130000000000002</v>
      </c>
      <c r="AM10" s="67">
        <v>3.238</v>
      </c>
      <c r="AN10" s="67">
        <v>3.145</v>
      </c>
      <c r="AO10" s="67">
        <v>3.036</v>
      </c>
      <c r="AP10" s="67">
        <v>2.9129999999999998</v>
      </c>
      <c r="AQ10" s="67">
        <v>2.7839999999999998</v>
      </c>
      <c r="AR10" s="67">
        <v>2.657</v>
      </c>
      <c r="AS10" s="67">
        <v>2.5390000000000001</v>
      </c>
      <c r="AT10" s="67">
        <v>2.4380000000000002</v>
      </c>
      <c r="AU10" s="67">
        <v>2.355</v>
      </c>
      <c r="AV10" s="67">
        <v>2.2930000000000001</v>
      </c>
      <c r="AW10" s="67">
        <v>2.2490000000000001</v>
      </c>
      <c r="AX10" s="67">
        <v>2.2170000000000001</v>
      </c>
      <c r="AY10" s="67">
        <v>2.1909999999999998</v>
      </c>
      <c r="AZ10" s="67">
        <v>2.169</v>
      </c>
      <c r="BA10" s="67">
        <v>2.149</v>
      </c>
      <c r="BB10" s="67">
        <v>2.129</v>
      </c>
      <c r="BC10" s="67">
        <v>2.11</v>
      </c>
      <c r="BD10" s="67">
        <v>2.0920000000000001</v>
      </c>
      <c r="BE10" s="67">
        <v>2.0739999999999998</v>
      </c>
      <c r="BF10" s="67">
        <v>2.056</v>
      </c>
      <c r="BG10" s="67">
        <v>2.0369999999999999</v>
      </c>
      <c r="BH10" s="67">
        <v>2.0190000000000001</v>
      </c>
      <c r="BI10" s="67">
        <v>2.0009999999999999</v>
      </c>
      <c r="BJ10" s="67">
        <v>1.9830000000000001</v>
      </c>
      <c r="BK10" s="102">
        <v>1.7</v>
      </c>
      <c r="BL10" s="102">
        <v>1.7</v>
      </c>
      <c r="BM10" s="113">
        <v>1.55</v>
      </c>
      <c r="BN10" s="3">
        <v>1.55</v>
      </c>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row>
    <row r="11" spans="1:110">
      <c r="A11" s="11" t="s">
        <v>35</v>
      </c>
      <c r="B11" s="10"/>
      <c r="C11" s="38">
        <v>6.9530000000000003</v>
      </c>
      <c r="D11" s="38">
        <v>7.1680000000000001</v>
      </c>
      <c r="E11" s="38">
        <v>7.3470000000000004</v>
      </c>
      <c r="F11" s="38">
        <v>7.4770000000000003</v>
      </c>
      <c r="G11" s="38">
        <v>7.5579999999999998</v>
      </c>
      <c r="H11" s="38">
        <v>7.593</v>
      </c>
      <c r="I11" s="38">
        <v>7.5990000000000002</v>
      </c>
      <c r="J11" s="38">
        <v>7.5910000000000002</v>
      </c>
      <c r="K11" s="38">
        <v>7.5839999999999996</v>
      </c>
      <c r="L11" s="38">
        <v>7.5780000000000003</v>
      </c>
      <c r="M11" s="38">
        <v>7.569</v>
      </c>
      <c r="N11" s="38">
        <v>7.5460000000000003</v>
      </c>
      <c r="O11" s="38">
        <v>7.4969999999999999</v>
      </c>
      <c r="P11" s="38">
        <v>7.4130000000000003</v>
      </c>
      <c r="Q11" s="38">
        <v>7.2939999999999996</v>
      </c>
      <c r="R11" s="38">
        <v>7.1440000000000001</v>
      </c>
      <c r="S11" s="38">
        <v>6.9690000000000003</v>
      </c>
      <c r="T11" s="38">
        <v>6.78</v>
      </c>
      <c r="U11" s="38">
        <v>6.5869999999999997</v>
      </c>
      <c r="V11" s="38">
        <v>6.3949999999999996</v>
      </c>
      <c r="W11" s="38">
        <v>6.2089999999999996</v>
      </c>
      <c r="X11" s="38">
        <v>6.0330000000000004</v>
      </c>
      <c r="Y11" s="38">
        <v>5.8639999999999999</v>
      </c>
      <c r="Z11" s="38">
        <v>5.6959999999999997</v>
      </c>
      <c r="AA11" s="38">
        <v>5.5259999999999998</v>
      </c>
      <c r="AB11" s="38">
        <v>5.3449999999999998</v>
      </c>
      <c r="AC11" s="38">
        <v>5.14</v>
      </c>
      <c r="AD11" s="38">
        <v>4.9059999999999997</v>
      </c>
      <c r="AE11" s="38">
        <v>4.6440000000000001</v>
      </c>
      <c r="AF11" s="38">
        <v>4.3559999999999999</v>
      </c>
      <c r="AG11" s="38">
        <v>4.0519999999999996</v>
      </c>
      <c r="AH11" s="38">
        <v>3.746</v>
      </c>
      <c r="AI11" s="38">
        <v>3.45</v>
      </c>
      <c r="AJ11" s="38">
        <v>3.18</v>
      </c>
      <c r="AK11" s="38">
        <v>2.9409999999999998</v>
      </c>
      <c r="AL11" s="38">
        <v>2.738</v>
      </c>
      <c r="AM11" s="38">
        <v>2.57</v>
      </c>
      <c r="AN11" s="38">
        <v>2.4289999999999998</v>
      </c>
      <c r="AO11" s="38">
        <v>2.31</v>
      </c>
      <c r="AP11" s="38">
        <v>2.214</v>
      </c>
      <c r="AQ11" s="38">
        <v>2.141</v>
      </c>
      <c r="AR11" s="38">
        <v>2.0950000000000002</v>
      </c>
      <c r="AS11" s="38">
        <v>2.0779999999999998</v>
      </c>
      <c r="AT11" s="38">
        <v>2.0870000000000002</v>
      </c>
      <c r="AU11" s="38">
        <v>2.121</v>
      </c>
      <c r="AV11" s="38">
        <v>2.177</v>
      </c>
      <c r="AW11" s="38">
        <v>2.2530000000000001</v>
      </c>
      <c r="AX11" s="38">
        <v>2.343</v>
      </c>
      <c r="AY11" s="38">
        <v>2.4409999999999998</v>
      </c>
      <c r="AZ11" s="38">
        <v>2.5409999999999999</v>
      </c>
      <c r="BA11" s="38">
        <v>2.637</v>
      </c>
      <c r="BB11" s="38">
        <v>2.722</v>
      </c>
      <c r="BC11" s="38">
        <v>2.794</v>
      </c>
      <c r="BD11" s="38">
        <v>2.8519999999999999</v>
      </c>
      <c r="BE11" s="38">
        <v>2.8940000000000001</v>
      </c>
      <c r="BF11" s="38">
        <v>2.9180000000000001</v>
      </c>
      <c r="BG11" s="38">
        <v>2.923</v>
      </c>
      <c r="BH11" s="38">
        <v>2.9140000000000001</v>
      </c>
      <c r="BI11" s="38">
        <v>2.895</v>
      </c>
      <c r="BJ11" s="38">
        <v>2.867</v>
      </c>
      <c r="BK11" s="100">
        <v>2.9</v>
      </c>
      <c r="BL11" s="100">
        <v>2.8</v>
      </c>
      <c r="BM11" s="112">
        <v>2.7</v>
      </c>
      <c r="BN11" s="111">
        <v>2.7</v>
      </c>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row>
    <row r="12" spans="1:110">
      <c r="A12" s="2" t="s">
        <v>26</v>
      </c>
      <c r="C12" s="67">
        <v>4.2389999999999999</v>
      </c>
      <c r="D12" s="67">
        <v>4.3109999999999999</v>
      </c>
      <c r="E12" s="67">
        <v>4.1920000000000002</v>
      </c>
      <c r="F12" s="67">
        <v>4.0510000000000002</v>
      </c>
      <c r="G12" s="67">
        <v>3.7970000000000002</v>
      </c>
      <c r="H12" s="67">
        <v>3.5409999999999999</v>
      </c>
      <c r="I12" s="67">
        <v>3.4089999999999998</v>
      </c>
      <c r="J12" s="67">
        <v>3.3490000000000002</v>
      </c>
      <c r="K12" s="67">
        <v>3.335</v>
      </c>
      <c r="L12" s="67">
        <v>3.282</v>
      </c>
      <c r="M12" s="67">
        <v>3.169</v>
      </c>
      <c r="N12" s="67">
        <v>3.177</v>
      </c>
      <c r="O12" s="67">
        <v>2.9950000000000001</v>
      </c>
      <c r="P12" s="67">
        <v>2.762</v>
      </c>
      <c r="Q12" s="67">
        <v>2.5819999999999999</v>
      </c>
      <c r="R12" s="67">
        <v>2.371</v>
      </c>
      <c r="S12" s="67">
        <v>2.2669999999999999</v>
      </c>
      <c r="T12" s="67">
        <v>2.2120000000000002</v>
      </c>
      <c r="U12" s="67">
        <v>2.073</v>
      </c>
      <c r="V12" s="67">
        <v>2.1240000000000001</v>
      </c>
      <c r="W12" s="67">
        <v>2.0329999999999999</v>
      </c>
      <c r="X12" s="67">
        <v>2.0099999999999998</v>
      </c>
      <c r="Y12" s="67">
        <v>1.9450000000000001</v>
      </c>
      <c r="Z12" s="67">
        <v>1.9159999999999999</v>
      </c>
      <c r="AA12" s="67">
        <v>1.9330000000000001</v>
      </c>
      <c r="AB12" s="67">
        <v>1.93</v>
      </c>
      <c r="AC12" s="67">
        <v>1.96</v>
      </c>
      <c r="AD12" s="67">
        <v>2.0299999999999998</v>
      </c>
      <c r="AE12" s="67">
        <v>2.1</v>
      </c>
      <c r="AF12" s="67">
        <v>2.12</v>
      </c>
      <c r="AG12" s="67">
        <v>2.1800000000000002</v>
      </c>
      <c r="AH12" s="67">
        <v>2.09</v>
      </c>
      <c r="AI12" s="67">
        <v>2.06</v>
      </c>
      <c r="AJ12" s="67">
        <v>2.04</v>
      </c>
      <c r="AK12" s="67">
        <v>1.98</v>
      </c>
      <c r="AL12" s="67">
        <v>1.98</v>
      </c>
      <c r="AM12" s="67">
        <v>1.96</v>
      </c>
      <c r="AN12" s="67">
        <v>1.96</v>
      </c>
      <c r="AO12" s="67">
        <v>1.89</v>
      </c>
      <c r="AP12" s="67">
        <v>1.97</v>
      </c>
      <c r="AQ12" s="67">
        <v>1.98</v>
      </c>
      <c r="AR12" s="67">
        <v>1.97</v>
      </c>
      <c r="AS12" s="67">
        <v>1.89</v>
      </c>
      <c r="AT12" s="67">
        <v>1.93</v>
      </c>
      <c r="AU12" s="67">
        <v>1.98</v>
      </c>
      <c r="AV12" s="67">
        <v>1.97</v>
      </c>
      <c r="AW12" s="67">
        <v>2.0099999999999998</v>
      </c>
      <c r="AX12" s="67">
        <v>2.1800000000000002</v>
      </c>
      <c r="AY12" s="67">
        <v>2.19</v>
      </c>
      <c r="AZ12" s="67">
        <v>2.13</v>
      </c>
      <c r="BA12" s="67">
        <v>2.17</v>
      </c>
      <c r="BB12" s="67">
        <v>2.09</v>
      </c>
      <c r="BC12" s="67">
        <v>2.1</v>
      </c>
      <c r="BD12" s="67">
        <v>2.0099999999999998</v>
      </c>
      <c r="BE12" s="67">
        <v>1.92</v>
      </c>
      <c r="BF12" s="67">
        <v>1.99</v>
      </c>
      <c r="BG12" s="67">
        <v>1.87</v>
      </c>
      <c r="BH12" s="67">
        <v>1.81</v>
      </c>
      <c r="BI12" s="67">
        <v>1.71</v>
      </c>
      <c r="BJ12" s="67">
        <v>1.72</v>
      </c>
      <c r="BK12" s="67">
        <v>1.61</v>
      </c>
      <c r="BL12" s="67">
        <v>1.64</v>
      </c>
      <c r="BM12" s="113">
        <v>1.66</v>
      </c>
      <c r="BN12" s="3">
        <v>1.56</v>
      </c>
      <c r="BO12" s="1"/>
      <c r="BP12" s="7"/>
      <c r="BQ12" s="7"/>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row>
    <row r="13" spans="1:110">
      <c r="A13" s="11" t="s">
        <v>19</v>
      </c>
      <c r="B13" s="10"/>
      <c r="C13" s="38">
        <v>5.76</v>
      </c>
      <c r="D13" s="38">
        <v>5.41</v>
      </c>
      <c r="E13" s="38">
        <v>5.21</v>
      </c>
      <c r="F13" s="38">
        <v>5.16</v>
      </c>
      <c r="G13" s="38">
        <v>4.97</v>
      </c>
      <c r="H13" s="38">
        <v>4.66</v>
      </c>
      <c r="I13" s="38">
        <v>4.46</v>
      </c>
      <c r="J13" s="38">
        <v>3.91</v>
      </c>
      <c r="K13" s="38">
        <v>3.53</v>
      </c>
      <c r="L13" s="38">
        <v>3.22</v>
      </c>
      <c r="M13" s="38">
        <v>3.07</v>
      </c>
      <c r="N13" s="38">
        <v>3.02</v>
      </c>
      <c r="O13" s="38">
        <v>3.04</v>
      </c>
      <c r="P13" s="38">
        <v>2.79</v>
      </c>
      <c r="Q13" s="38">
        <v>2.35</v>
      </c>
      <c r="R13" s="38">
        <v>2.0699999999999998</v>
      </c>
      <c r="S13" s="38">
        <v>2.11</v>
      </c>
      <c r="T13" s="38">
        <v>1.82</v>
      </c>
      <c r="U13" s="38">
        <v>1.79</v>
      </c>
      <c r="V13" s="38">
        <v>1.79</v>
      </c>
      <c r="W13" s="38">
        <v>1.82</v>
      </c>
      <c r="X13" s="38">
        <v>1.78</v>
      </c>
      <c r="Y13" s="38">
        <v>1.74</v>
      </c>
      <c r="Z13" s="38">
        <v>1.61</v>
      </c>
      <c r="AA13" s="38">
        <v>1.62</v>
      </c>
      <c r="AB13" s="38">
        <v>1.61</v>
      </c>
      <c r="AC13" s="38">
        <v>1.43</v>
      </c>
      <c r="AD13" s="38">
        <v>1.62</v>
      </c>
      <c r="AE13" s="38">
        <v>1.96</v>
      </c>
      <c r="AF13" s="38">
        <v>1.75</v>
      </c>
      <c r="AG13" s="38">
        <v>1.83</v>
      </c>
      <c r="AH13" s="38">
        <v>1.73</v>
      </c>
      <c r="AI13" s="38">
        <v>1.72</v>
      </c>
      <c r="AJ13" s="38">
        <v>1.74</v>
      </c>
      <c r="AK13" s="38">
        <v>1.71</v>
      </c>
      <c r="AL13" s="38">
        <v>1.67</v>
      </c>
      <c r="AM13" s="38">
        <v>1.66</v>
      </c>
      <c r="AN13" s="38">
        <v>1.61</v>
      </c>
      <c r="AO13" s="38">
        <v>1.48</v>
      </c>
      <c r="AP13" s="38">
        <v>1.47</v>
      </c>
      <c r="AQ13" s="38">
        <v>1.6</v>
      </c>
      <c r="AR13" s="38">
        <v>1.41</v>
      </c>
      <c r="AS13" s="38">
        <v>1.37</v>
      </c>
      <c r="AT13" s="38">
        <v>1.27</v>
      </c>
      <c r="AU13" s="38">
        <v>1.26</v>
      </c>
      <c r="AV13" s="38">
        <v>1.26</v>
      </c>
      <c r="AW13" s="38">
        <v>1.28</v>
      </c>
      <c r="AX13" s="38">
        <v>1.29</v>
      </c>
      <c r="AY13" s="38">
        <v>1.28</v>
      </c>
      <c r="AZ13" s="38">
        <v>1.22</v>
      </c>
      <c r="BA13" s="38">
        <v>1.1499999999999999</v>
      </c>
      <c r="BB13" s="38">
        <v>1.2</v>
      </c>
      <c r="BC13" s="38">
        <v>1.29</v>
      </c>
      <c r="BD13" s="38">
        <v>1.19</v>
      </c>
      <c r="BE13" s="38">
        <v>1.25</v>
      </c>
      <c r="BF13" s="38">
        <v>1.24</v>
      </c>
      <c r="BG13" s="38">
        <v>1.2</v>
      </c>
      <c r="BH13" s="38">
        <v>1.1599999999999999</v>
      </c>
      <c r="BI13" s="38">
        <v>1.1399999999999999</v>
      </c>
      <c r="BJ13" s="38">
        <v>1.1399999999999999</v>
      </c>
      <c r="BK13" s="100">
        <v>1.1000000000000001</v>
      </c>
      <c r="BL13" s="100">
        <v>1.1200000000000001</v>
      </c>
      <c r="BM13" s="112">
        <v>1.04</v>
      </c>
      <c r="BN13" s="111">
        <v>0.97</v>
      </c>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row>
    <row r="14" spans="1:110">
      <c r="A14" s="2" t="s">
        <v>20</v>
      </c>
      <c r="C14" s="67">
        <v>6.1470000000000002</v>
      </c>
      <c r="D14" s="67">
        <v>6.1509999999999998</v>
      </c>
      <c r="E14" s="67">
        <v>6.1550000000000002</v>
      </c>
      <c r="F14" s="67">
        <v>6.157</v>
      </c>
      <c r="G14" s="67">
        <v>6.1509999999999998</v>
      </c>
      <c r="H14" s="67">
        <v>6.1289999999999996</v>
      </c>
      <c r="I14" s="67">
        <v>6.0839999999999996</v>
      </c>
      <c r="J14" s="67">
        <v>6.0090000000000003</v>
      </c>
      <c r="K14" s="67">
        <v>5.9029999999999996</v>
      </c>
      <c r="L14" s="67">
        <v>5.7640000000000002</v>
      </c>
      <c r="M14" s="67">
        <v>5.5949999999999998</v>
      </c>
      <c r="N14" s="67">
        <v>5.3970000000000002</v>
      </c>
      <c r="O14" s="67">
        <v>5.181</v>
      </c>
      <c r="P14" s="67">
        <v>4.9530000000000003</v>
      </c>
      <c r="Q14" s="67">
        <v>4.7210000000000001</v>
      </c>
      <c r="R14" s="67">
        <v>4.4880000000000004</v>
      </c>
      <c r="S14" s="67">
        <v>4.2569999999999997</v>
      </c>
      <c r="T14" s="67">
        <v>4.03</v>
      </c>
      <c r="U14" s="67">
        <v>3.8079999999999998</v>
      </c>
      <c r="V14" s="67">
        <v>3.5939999999999999</v>
      </c>
      <c r="W14" s="67">
        <v>3.3919999999999999</v>
      </c>
      <c r="X14" s="67">
        <v>3.202</v>
      </c>
      <c r="Y14" s="67">
        <v>3.024</v>
      </c>
      <c r="Z14" s="67">
        <v>2.859</v>
      </c>
      <c r="AA14" s="67">
        <v>2.7069999999999999</v>
      </c>
      <c r="AB14" s="67">
        <v>2.5710000000000002</v>
      </c>
      <c r="AC14" s="67">
        <v>2.4510000000000001</v>
      </c>
      <c r="AD14" s="67">
        <v>2.3460000000000001</v>
      </c>
      <c r="AE14" s="67">
        <v>2.2559999999999998</v>
      </c>
      <c r="AF14" s="67">
        <v>2.1789999999999998</v>
      </c>
      <c r="AG14" s="67">
        <v>2.113</v>
      </c>
      <c r="AH14" s="67">
        <v>2.0550000000000002</v>
      </c>
      <c r="AI14" s="67">
        <v>2.0030000000000001</v>
      </c>
      <c r="AJ14" s="67">
        <v>1.956</v>
      </c>
      <c r="AK14" s="67">
        <v>1.911</v>
      </c>
      <c r="AL14" s="67">
        <v>1.867</v>
      </c>
      <c r="AM14" s="67">
        <v>1.823</v>
      </c>
      <c r="AN14" s="67">
        <v>1.7809999999999999</v>
      </c>
      <c r="AO14" s="67">
        <v>1.742</v>
      </c>
      <c r="AP14" s="67">
        <v>1.7050000000000001</v>
      </c>
      <c r="AQ14" s="67">
        <v>1.671</v>
      </c>
      <c r="AR14" s="67">
        <v>1.641</v>
      </c>
      <c r="AS14" s="67">
        <v>1.6160000000000001</v>
      </c>
      <c r="AT14" s="67">
        <v>1.595</v>
      </c>
      <c r="AU14" s="67">
        <v>1.58</v>
      </c>
      <c r="AV14" s="67">
        <v>1.5680000000000001</v>
      </c>
      <c r="AW14" s="67">
        <v>1.5609999999999999</v>
      </c>
      <c r="AX14" s="67">
        <v>1.5569999999999999</v>
      </c>
      <c r="AY14" s="67">
        <v>1.5529999999999999</v>
      </c>
      <c r="AZ14" s="67">
        <v>1.5509999999999999</v>
      </c>
      <c r="BA14" s="67">
        <v>1.542</v>
      </c>
      <c r="BB14" s="67">
        <v>1.5389999999999999</v>
      </c>
      <c r="BC14" s="67">
        <v>1.538</v>
      </c>
      <c r="BD14" s="67">
        <v>1.538</v>
      </c>
      <c r="BE14" s="67">
        <v>1.538</v>
      </c>
      <c r="BF14" s="67">
        <v>1.538</v>
      </c>
      <c r="BG14" s="67">
        <v>1.5369999999999999</v>
      </c>
      <c r="BH14" s="67">
        <v>1.532</v>
      </c>
      <c r="BI14" s="67">
        <v>1.5249999999999999</v>
      </c>
      <c r="BJ14" s="67">
        <v>1.514</v>
      </c>
      <c r="BK14" s="101">
        <v>1.5</v>
      </c>
      <c r="BL14" s="67" t="s">
        <v>6</v>
      </c>
      <c r="BM14" s="113">
        <v>1.2210000000000001</v>
      </c>
      <c r="BN14" s="3">
        <v>1.212</v>
      </c>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row>
    <row r="15" spans="1:110">
      <c r="A15" s="73" t="s">
        <v>24</v>
      </c>
      <c r="B15" s="9"/>
      <c r="C15" s="74">
        <v>6.3479999999999999</v>
      </c>
      <c r="D15" s="74">
        <v>6.3920000000000003</v>
      </c>
      <c r="E15" s="74">
        <v>6.4249999999999998</v>
      </c>
      <c r="F15" s="74">
        <v>6.4480000000000004</v>
      </c>
      <c r="G15" s="74">
        <v>6.4640000000000004</v>
      </c>
      <c r="H15" s="74">
        <v>6.4749999999999996</v>
      </c>
      <c r="I15" s="74">
        <v>6.4850000000000003</v>
      </c>
      <c r="J15" s="74">
        <v>6.4930000000000003</v>
      </c>
      <c r="K15" s="74">
        <v>6.4939999999999998</v>
      </c>
      <c r="L15" s="74">
        <v>6.4870000000000001</v>
      </c>
      <c r="M15" s="74">
        <v>6.4649999999999999</v>
      </c>
      <c r="N15" s="74">
        <v>6.4210000000000003</v>
      </c>
      <c r="O15" s="74">
        <v>6.35</v>
      </c>
      <c r="P15" s="74">
        <v>6.2510000000000003</v>
      </c>
      <c r="Q15" s="74">
        <v>6.125</v>
      </c>
      <c r="R15" s="74">
        <v>5.9729999999999999</v>
      </c>
      <c r="S15" s="74">
        <v>5.8</v>
      </c>
      <c r="T15" s="74">
        <v>5.6139999999999999</v>
      </c>
      <c r="U15" s="74">
        <v>5.423</v>
      </c>
      <c r="V15" s="74">
        <v>5.2320000000000002</v>
      </c>
      <c r="W15" s="74">
        <v>5.0460000000000003</v>
      </c>
      <c r="X15" s="74">
        <v>4.8650000000000002</v>
      </c>
      <c r="Y15" s="74">
        <v>4.6909999999999998</v>
      </c>
      <c r="Z15" s="74">
        <v>4.5209999999999999</v>
      </c>
      <c r="AA15" s="74">
        <v>4.359</v>
      </c>
      <c r="AB15" s="74">
        <v>4.2050000000000001</v>
      </c>
      <c r="AC15" s="74">
        <v>4.0620000000000003</v>
      </c>
      <c r="AD15" s="74">
        <v>3.9289999999999998</v>
      </c>
      <c r="AE15" s="74">
        <v>3.802</v>
      </c>
      <c r="AF15" s="74">
        <v>3.68</v>
      </c>
      <c r="AG15" s="74">
        <v>3.5529999999999999</v>
      </c>
      <c r="AH15" s="74">
        <v>3.415</v>
      </c>
      <c r="AI15" s="74">
        <v>3.26</v>
      </c>
      <c r="AJ15" s="74">
        <v>3.089</v>
      </c>
      <c r="AK15" s="74">
        <v>2.9039999999999999</v>
      </c>
      <c r="AL15" s="74">
        <v>2.714</v>
      </c>
      <c r="AM15" s="74">
        <v>2.5289999999999999</v>
      </c>
      <c r="AN15" s="74">
        <v>2.359</v>
      </c>
      <c r="AO15" s="74">
        <v>2.2130000000000001</v>
      </c>
      <c r="AP15" s="74">
        <v>2.0960000000000001</v>
      </c>
      <c r="AQ15" s="74">
        <v>2.0099999999999998</v>
      </c>
      <c r="AR15" s="74">
        <v>1.954</v>
      </c>
      <c r="AS15" s="74">
        <v>1.92</v>
      </c>
      <c r="AT15" s="74">
        <v>1.901</v>
      </c>
      <c r="AU15" s="74">
        <v>1.8939999999999999</v>
      </c>
      <c r="AV15" s="74">
        <v>1.8939999999999999</v>
      </c>
      <c r="AW15" s="74">
        <v>1.901</v>
      </c>
      <c r="AX15" s="74">
        <v>1.911</v>
      </c>
      <c r="AY15" s="74">
        <v>1.923</v>
      </c>
      <c r="AZ15" s="74">
        <v>1.9350000000000001</v>
      </c>
      <c r="BA15" s="74">
        <v>1.9379999999999999</v>
      </c>
      <c r="BB15" s="74">
        <v>1.9490000000000001</v>
      </c>
      <c r="BC15" s="74">
        <v>1.962</v>
      </c>
      <c r="BD15" s="74">
        <v>1.978</v>
      </c>
      <c r="BE15" s="74">
        <v>1.996</v>
      </c>
      <c r="BF15" s="74">
        <v>2.0139999999999998</v>
      </c>
      <c r="BG15" s="74">
        <v>2.0299999999999998</v>
      </c>
      <c r="BH15" s="74">
        <v>2.0419999999999998</v>
      </c>
      <c r="BI15" s="74">
        <v>2.0489999999999999</v>
      </c>
      <c r="BJ15" s="74">
        <v>2.0499999999999998</v>
      </c>
      <c r="BK15" s="108">
        <v>2.09</v>
      </c>
      <c r="BL15" s="108">
        <v>2.0510000000000002</v>
      </c>
      <c r="BM15" s="206">
        <v>1.927</v>
      </c>
      <c r="BN15" s="207">
        <v>1.913</v>
      </c>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row>
    <row r="16" spans="1:110" s="2" customFormat="1">
      <c r="A16" s="8"/>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3"/>
      <c r="BG16" s="3"/>
      <c r="BH16" s="3"/>
      <c r="BI16" s="3"/>
      <c r="BJ16" s="3"/>
      <c r="BK16" s="3"/>
      <c r="BL16" s="3"/>
      <c r="BM16" s="7"/>
      <c r="BN16" s="7"/>
      <c r="BO16" s="7"/>
      <c r="BP16" s="1"/>
      <c r="BQ16" s="1"/>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row>
    <row r="17" spans="1:110">
      <c r="A17" s="1" t="s">
        <v>0</v>
      </c>
      <c r="DF17" s="1"/>
    </row>
    <row r="19" spans="1:110">
      <c r="A19" s="89" t="s">
        <v>47</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84"/>
    </row>
    <row r="20" spans="1:110">
      <c r="A20" s="84" t="s">
        <v>48</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84"/>
    </row>
    <row r="21" spans="1:110">
      <c r="A21" s="84" t="s">
        <v>49</v>
      </c>
      <c r="B21" s="78"/>
      <c r="C21" s="79"/>
      <c r="D21" s="79"/>
      <c r="E21" s="79"/>
      <c r="F21" s="79"/>
      <c r="G21" s="80"/>
      <c r="H21" s="80"/>
      <c r="I21" s="81"/>
      <c r="J21" s="81"/>
      <c r="K21" s="82"/>
      <c r="L21" s="82"/>
      <c r="M21" s="82"/>
      <c r="N21" s="83"/>
      <c r="O21" s="80"/>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row>
    <row r="22" spans="1:110">
      <c r="A22" s="84"/>
      <c r="B22" s="78"/>
      <c r="C22" s="79"/>
      <c r="D22" s="79"/>
      <c r="E22" s="79"/>
      <c r="F22" s="79"/>
      <c r="G22" s="80"/>
      <c r="H22" s="80"/>
      <c r="I22" s="81"/>
      <c r="J22" s="81"/>
      <c r="K22" s="82"/>
      <c r="L22" s="82"/>
      <c r="M22" s="82"/>
      <c r="N22" s="83"/>
      <c r="O22" s="80"/>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row>
    <row r="23" spans="1:110">
      <c r="A23" s="84"/>
      <c r="B23" s="78"/>
      <c r="C23" s="79"/>
      <c r="D23" s="79"/>
      <c r="E23" s="79"/>
      <c r="F23" s="79"/>
      <c r="G23" s="80"/>
      <c r="H23" s="80"/>
      <c r="I23" s="81"/>
      <c r="J23" s="81"/>
      <c r="K23" s="82"/>
      <c r="L23" s="82"/>
      <c r="M23" s="82"/>
      <c r="N23" s="83"/>
      <c r="O23" s="80"/>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row>
    <row r="24" spans="1:110">
      <c r="A24" s="105" t="s">
        <v>7</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row>
    <row r="25" spans="1:110" s="77" customFormat="1">
      <c r="A25" s="1" t="s">
        <v>27</v>
      </c>
      <c r="B25" s="51"/>
      <c r="C25" s="51"/>
      <c r="D25" s="51"/>
      <c r="E25" s="51"/>
    </row>
    <row r="26" spans="1:110">
      <c r="A26" s="106" t="s">
        <v>39</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row>
    <row r="27" spans="1:110">
      <c r="A27" s="1" t="s">
        <v>46</v>
      </c>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row>
    <row r="28" spans="1:110">
      <c r="A28" s="85" t="s">
        <v>50</v>
      </c>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row>
    <row r="29" spans="1:110">
      <c r="A29" s="84" t="s">
        <v>38</v>
      </c>
      <c r="B29" s="1"/>
      <c r="C29" s="1"/>
      <c r="D29" s="1"/>
      <c r="E29" s="1"/>
      <c r="F29" s="1"/>
      <c r="G29" s="1"/>
      <c r="H29" s="1"/>
      <c r="I29" s="1"/>
      <c r="J29" s="1"/>
      <c r="K29" s="1"/>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I29" s="45"/>
      <c r="BJ29" s="45"/>
      <c r="BK29" s="45"/>
      <c r="BL29" s="45"/>
      <c r="BM29" s="45"/>
      <c r="BN29" s="45"/>
      <c r="DC29" s="2"/>
      <c r="DD29" s="1"/>
    </row>
    <row r="30" spans="1:110">
      <c r="A30" s="63" t="s">
        <v>44</v>
      </c>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row>
    <row r="31" spans="1:110">
      <c r="A31" s="63" t="s">
        <v>45</v>
      </c>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row>
    <row r="32" spans="1:110">
      <c r="A32" s="63" t="s">
        <v>40</v>
      </c>
      <c r="B32" s="80"/>
      <c r="C32" s="80"/>
      <c r="D32" s="44"/>
      <c r="E32" s="44"/>
      <c r="F32" s="44"/>
      <c r="G32" s="44"/>
      <c r="H32" s="44"/>
      <c r="I32" s="44"/>
      <c r="J32" s="44"/>
      <c r="K32" s="44"/>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row>
    <row r="33" spans="1:108">
      <c r="A33" s="1" t="s">
        <v>29</v>
      </c>
    </row>
    <row r="34" spans="1:108">
      <c r="A34" s="84" t="s">
        <v>41</v>
      </c>
      <c r="B34" s="107"/>
      <c r="C34" s="107"/>
      <c r="D34" s="107"/>
      <c r="E34" s="107"/>
      <c r="F34" s="107"/>
      <c r="G34" s="107"/>
      <c r="H34" s="107"/>
      <c r="I34" s="107"/>
      <c r="J34" s="107"/>
      <c r="K34" s="107"/>
      <c r="L34" s="104"/>
      <c r="M34" s="104"/>
      <c r="N34" s="104"/>
      <c r="O34" s="104"/>
      <c r="P34" s="104"/>
      <c r="Q34" s="104"/>
      <c r="R34" s="104"/>
      <c r="S34" s="104"/>
      <c r="T34" s="104"/>
      <c r="U34" s="104"/>
      <c r="V34" s="104"/>
      <c r="W34" s="104"/>
      <c r="X34" s="104"/>
      <c r="Y34" s="104"/>
      <c r="Z34" s="104"/>
      <c r="AA34" s="104"/>
      <c r="AB34" s="104"/>
      <c r="AC34" s="104"/>
      <c r="AD34" s="104"/>
      <c r="AE34" s="104"/>
      <c r="AF34" s="104"/>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86"/>
    </row>
    <row r="35" spans="1:108">
      <c r="A35" s="84" t="s">
        <v>42</v>
      </c>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row>
    <row r="36" spans="1:108">
      <c r="A36" s="84" t="s">
        <v>43</v>
      </c>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sheetData>
  <sortState xmlns:xlrd2="http://schemas.microsoft.com/office/spreadsheetml/2017/richdata2" ref="BM5:BO46">
    <sortCondition descending="1" ref="BO5:BO46"/>
  </sortState>
  <mergeCells count="2">
    <mergeCell ref="A2:BE2"/>
    <mergeCell ref="A1:BK1"/>
  </mergeCells>
  <phoneticPr fontId="59" type="noConversion"/>
  <pageMargins left="0.70866141732283472" right="0.70866141732283472" top="0.74803149606299213" bottom="0.74803149606299213" header="0.31496062992125984" footer="0.31496062992125984"/>
  <pageSetup paperSize="9" scale="48" orientation="landscape" r:id="rId1"/>
  <headerFooter>
    <oddFooter>&amp;C_x000D_&amp;1#&amp;"Calibri"&amp;10&amp;K0000FF Restricted Use - À usage restreint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615E2-3E3F-4DC6-8B14-2D400816CBA4}">
  <sheetPr>
    <tabColor theme="0"/>
  </sheetPr>
  <dimension ref="A1:DB46"/>
  <sheetViews>
    <sheetView showGridLines="0" zoomScale="80" zoomScaleNormal="80" workbookViewId="0">
      <pane xSplit="3" ySplit="19" topLeftCell="D20" activePane="bottomRight" state="frozen"/>
      <selection sqref="A1:I1"/>
      <selection pane="topRight" sqref="A1:I1"/>
      <selection pane="bottomLeft" sqref="A1:I1"/>
      <selection pane="bottomRight" sqref="A1:BF1"/>
    </sheetView>
  </sheetViews>
  <sheetFormatPr defaultColWidth="9.08984375" defaultRowHeight="13"/>
  <cols>
    <col min="1" max="1" width="11.81640625" style="84" customWidth="1"/>
    <col min="2" max="2" width="4.26953125" style="104" customWidth="1"/>
    <col min="3" max="3" width="15.7265625" style="104" customWidth="1"/>
    <col min="4" max="33" width="4.08984375" style="104" customWidth="1"/>
    <col min="34" max="58" width="4.08984375" style="103" customWidth="1"/>
    <col min="59" max="59" width="5.08984375" style="103" bestFit="1" customWidth="1"/>
    <col min="60" max="60" width="5" style="103" bestFit="1" customWidth="1"/>
    <col min="61" max="79" width="5" style="3" bestFit="1" customWidth="1"/>
    <col min="80" max="80" width="5" style="3" customWidth="1"/>
    <col min="81" max="103" width="5" style="3" bestFit="1" customWidth="1"/>
    <col min="104" max="105" width="5" style="3" customWidth="1"/>
    <col min="106" max="106" width="10" style="2" customWidth="1"/>
    <col min="107" max="16384" width="9.08984375" style="1"/>
  </cols>
  <sheetData>
    <row r="1" spans="1:106" ht="15.5">
      <c r="A1" s="230" t="s">
        <v>110</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CQ1" s="2"/>
      <c r="CR1" s="1"/>
      <c r="CS1" s="1"/>
      <c r="CT1" s="1"/>
      <c r="CU1" s="1"/>
      <c r="CV1" s="1"/>
      <c r="CW1" s="1"/>
      <c r="CX1" s="1"/>
      <c r="CY1" s="1"/>
      <c r="CZ1" s="1"/>
      <c r="DA1" s="1"/>
      <c r="DB1" s="1"/>
    </row>
    <row r="2" spans="1:106" ht="13.5" thickBot="1">
      <c r="A2" s="231" t="s">
        <v>109</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c r="BE2" s="231"/>
      <c r="BF2" s="231"/>
      <c r="DB2" s="3"/>
    </row>
    <row r="3" spans="1:106">
      <c r="A3" s="195"/>
      <c r="B3" s="194"/>
      <c r="C3" s="233" t="s">
        <v>10</v>
      </c>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3" t="s">
        <v>5</v>
      </c>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5"/>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row>
    <row r="4" spans="1:106" ht="12.75" customHeight="1">
      <c r="A4" s="192" t="s">
        <v>4</v>
      </c>
      <c r="B4" s="191" t="s">
        <v>3</v>
      </c>
      <c r="C4" s="234"/>
      <c r="D4" s="190">
        <v>1960</v>
      </c>
      <c r="E4" s="190">
        <v>1961</v>
      </c>
      <c r="F4" s="190">
        <v>1962</v>
      </c>
      <c r="G4" s="190">
        <v>1963</v>
      </c>
      <c r="H4" s="190">
        <v>1964</v>
      </c>
      <c r="I4" s="190">
        <v>1965</v>
      </c>
      <c r="J4" s="190">
        <v>1966</v>
      </c>
      <c r="K4" s="190">
        <v>1967</v>
      </c>
      <c r="L4" s="190">
        <v>1968</v>
      </c>
      <c r="M4" s="190">
        <v>1969</v>
      </c>
      <c r="N4" s="190">
        <v>1970</v>
      </c>
      <c r="O4" s="190">
        <v>1971</v>
      </c>
      <c r="P4" s="190">
        <v>1972</v>
      </c>
      <c r="Q4" s="190">
        <v>1973</v>
      </c>
      <c r="R4" s="190">
        <v>1974</v>
      </c>
      <c r="S4" s="190">
        <v>1975</v>
      </c>
      <c r="T4" s="190">
        <v>1976</v>
      </c>
      <c r="U4" s="190">
        <v>1977</v>
      </c>
      <c r="V4" s="190">
        <v>1978</v>
      </c>
      <c r="W4" s="190">
        <v>1979</v>
      </c>
      <c r="X4" s="190">
        <v>1980</v>
      </c>
      <c r="Y4" s="190">
        <v>1981</v>
      </c>
      <c r="Z4" s="190">
        <v>1982</v>
      </c>
      <c r="AA4" s="190">
        <v>1983</v>
      </c>
      <c r="AB4" s="190">
        <v>1984</v>
      </c>
      <c r="AC4" s="190">
        <v>1985</v>
      </c>
      <c r="AD4" s="190">
        <v>1986</v>
      </c>
      <c r="AE4" s="190">
        <v>1987</v>
      </c>
      <c r="AF4" s="190">
        <v>1988</v>
      </c>
      <c r="AG4" s="190">
        <v>1989</v>
      </c>
      <c r="AH4" s="190">
        <v>1990</v>
      </c>
      <c r="AI4" s="190">
        <v>1991</v>
      </c>
      <c r="AJ4" s="190">
        <v>1992</v>
      </c>
      <c r="AK4" s="190">
        <v>1993</v>
      </c>
      <c r="AL4" s="190">
        <v>1994</v>
      </c>
      <c r="AM4" s="190">
        <v>1995</v>
      </c>
      <c r="AN4" s="190">
        <v>1996</v>
      </c>
      <c r="AO4" s="190">
        <v>1997</v>
      </c>
      <c r="AP4" s="190">
        <v>1998</v>
      </c>
      <c r="AQ4" s="190">
        <v>1999</v>
      </c>
      <c r="AR4" s="190">
        <v>2000</v>
      </c>
      <c r="AS4" s="190">
        <v>2001</v>
      </c>
      <c r="AT4" s="190">
        <v>2002</v>
      </c>
      <c r="AU4" s="190">
        <v>2003</v>
      </c>
      <c r="AV4" s="190">
        <v>2004</v>
      </c>
      <c r="AW4" s="190">
        <v>2005</v>
      </c>
      <c r="AX4" s="190">
        <v>2006</v>
      </c>
      <c r="AY4" s="190">
        <v>2007</v>
      </c>
      <c r="AZ4" s="190">
        <v>2008</v>
      </c>
      <c r="BA4" s="190">
        <v>2009</v>
      </c>
      <c r="BB4" s="190">
        <v>2010</v>
      </c>
      <c r="BC4" s="190">
        <v>2011</v>
      </c>
      <c r="BD4" s="190">
        <v>2012</v>
      </c>
      <c r="BE4" s="190">
        <v>2013</v>
      </c>
      <c r="BF4" s="190">
        <v>2014</v>
      </c>
      <c r="BG4" s="190">
        <v>2015</v>
      </c>
      <c r="BH4" s="190">
        <v>2016</v>
      </c>
      <c r="BI4" s="190">
        <v>2017</v>
      </c>
      <c r="BJ4" s="190">
        <v>2018</v>
      </c>
      <c r="BK4" s="190">
        <v>2019</v>
      </c>
      <c r="BL4" s="190">
        <v>2020</v>
      </c>
      <c r="BM4" s="190">
        <v>2021</v>
      </c>
      <c r="BN4" s="190">
        <v>2022</v>
      </c>
      <c r="BO4" s="190">
        <v>2023</v>
      </c>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row>
    <row r="5" spans="1:106">
      <c r="A5" s="232" t="s">
        <v>1</v>
      </c>
      <c r="B5" s="232"/>
      <c r="C5" s="181" t="s">
        <v>11</v>
      </c>
      <c r="D5" s="76" t="s">
        <v>6</v>
      </c>
      <c r="E5" s="76" t="s">
        <v>6</v>
      </c>
      <c r="F5" s="76" t="s">
        <v>6</v>
      </c>
      <c r="G5" s="76" t="s">
        <v>6</v>
      </c>
      <c r="H5" s="76" t="s">
        <v>6</v>
      </c>
      <c r="I5" s="76" t="s">
        <v>6</v>
      </c>
      <c r="J5" s="76" t="s">
        <v>6</v>
      </c>
      <c r="K5" s="76" t="s">
        <v>6</v>
      </c>
      <c r="L5" s="76" t="s">
        <v>6</v>
      </c>
      <c r="M5" s="76" t="s">
        <v>6</v>
      </c>
      <c r="N5" s="76" t="s">
        <v>6</v>
      </c>
      <c r="O5" s="76" t="s">
        <v>6</v>
      </c>
      <c r="P5" s="76" t="s">
        <v>6</v>
      </c>
      <c r="Q5" s="76" t="s">
        <v>6</v>
      </c>
      <c r="R5" s="76" t="s">
        <v>6</v>
      </c>
      <c r="S5" s="76" t="s">
        <v>6</v>
      </c>
      <c r="T5" s="76" t="s">
        <v>6</v>
      </c>
      <c r="U5" s="76" t="s">
        <v>6</v>
      </c>
      <c r="V5" s="76" t="s">
        <v>6</v>
      </c>
      <c r="W5" s="76" t="s">
        <v>6</v>
      </c>
      <c r="X5" s="76" t="s">
        <v>6</v>
      </c>
      <c r="Y5" s="76">
        <v>41.2</v>
      </c>
      <c r="Z5" s="76">
        <v>41.859039571665512</v>
      </c>
      <c r="AA5" s="76">
        <v>44.75179711603343</v>
      </c>
      <c r="AB5" s="76">
        <v>49.435822806570364</v>
      </c>
      <c r="AC5" s="76">
        <v>51.510958415080289</v>
      </c>
      <c r="AD5" s="76">
        <v>53.097224078427054</v>
      </c>
      <c r="AE5" s="76">
        <v>54.315988586451226</v>
      </c>
      <c r="AF5" s="76">
        <v>54.201410553085296</v>
      </c>
      <c r="AG5" s="76">
        <v>53.750995047050679</v>
      </c>
      <c r="AH5" s="76">
        <v>53.602046438894661</v>
      </c>
      <c r="AI5" s="76">
        <v>53.181445831036314</v>
      </c>
      <c r="AJ5" s="76">
        <v>52.033449439201803</v>
      </c>
      <c r="AK5" s="76">
        <v>52.055697822409051</v>
      </c>
      <c r="AL5" s="76">
        <v>49.849193549505422</v>
      </c>
      <c r="AM5" s="76">
        <v>48.338923874454821</v>
      </c>
      <c r="AN5" s="76">
        <v>48.401441264144935</v>
      </c>
      <c r="AO5" s="76">
        <v>48.284127789274287</v>
      </c>
      <c r="AP5" s="76">
        <v>48.860564471918181</v>
      </c>
      <c r="AQ5" s="76">
        <v>50.055559453510369</v>
      </c>
      <c r="AR5" s="76">
        <v>47.158819717731106</v>
      </c>
      <c r="AS5" s="76">
        <v>47.61055609007979</v>
      </c>
      <c r="AT5" s="76">
        <v>48.720926897817549</v>
      </c>
      <c r="AU5" s="76">
        <v>49.525751810457123</v>
      </c>
      <c r="AV5" s="76">
        <v>51.053970542136426</v>
      </c>
      <c r="AW5" s="76">
        <v>51.717728852838931</v>
      </c>
      <c r="AX5" s="76">
        <v>52.017654760351476</v>
      </c>
      <c r="AY5" s="76">
        <v>53.509880245021094</v>
      </c>
      <c r="AZ5" s="76">
        <v>52.336755788909173</v>
      </c>
      <c r="BA5" s="76">
        <v>52.061809036133674</v>
      </c>
      <c r="BB5" s="76">
        <v>50.377834292368817</v>
      </c>
      <c r="BC5" s="76">
        <v>50.951931297612518</v>
      </c>
      <c r="BD5" s="76">
        <v>51.475892650319331</v>
      </c>
      <c r="BE5" s="76">
        <v>51.596504032572724</v>
      </c>
      <c r="BF5" s="76">
        <v>51.881519947702301</v>
      </c>
      <c r="BG5" s="76">
        <v>52.290375778535633</v>
      </c>
      <c r="BH5" s="76">
        <v>52.693974782393191</v>
      </c>
      <c r="BI5" s="76">
        <v>52.631274444007317</v>
      </c>
      <c r="BJ5" s="76">
        <v>54.530612244897959</v>
      </c>
      <c r="BK5" s="76">
        <v>55.662490583990795</v>
      </c>
      <c r="BL5" s="76">
        <v>56.6</v>
      </c>
      <c r="BM5" s="76">
        <v>56.8</v>
      </c>
      <c r="BN5" s="76">
        <v>58.169800871638053</v>
      </c>
      <c r="BO5" s="76">
        <v>60.145721390439419</v>
      </c>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row>
    <row r="6" spans="1:106">
      <c r="A6" s="228"/>
      <c r="B6" s="228"/>
      <c r="C6" s="176" t="s">
        <v>12</v>
      </c>
      <c r="D6" s="180" t="s">
        <v>6</v>
      </c>
      <c r="E6" s="180" t="s">
        <v>6</v>
      </c>
      <c r="F6" s="180" t="s">
        <v>6</v>
      </c>
      <c r="G6" s="180" t="s">
        <v>6</v>
      </c>
      <c r="H6" s="180" t="s">
        <v>6</v>
      </c>
      <c r="I6" s="180" t="s">
        <v>6</v>
      </c>
      <c r="J6" s="180" t="s">
        <v>6</v>
      </c>
      <c r="K6" s="180" t="s">
        <v>6</v>
      </c>
      <c r="L6" s="180" t="s">
        <v>6</v>
      </c>
      <c r="M6" s="180" t="s">
        <v>6</v>
      </c>
      <c r="N6" s="180" t="s">
        <v>6</v>
      </c>
      <c r="O6" s="180" t="s">
        <v>6</v>
      </c>
      <c r="P6" s="180" t="s">
        <v>6</v>
      </c>
      <c r="Q6" s="180" t="s">
        <v>6</v>
      </c>
      <c r="R6" s="180" t="s">
        <v>6</v>
      </c>
      <c r="S6" s="180" t="s">
        <v>6</v>
      </c>
      <c r="T6" s="180" t="s">
        <v>6</v>
      </c>
      <c r="U6" s="180" t="s">
        <v>6</v>
      </c>
      <c r="V6" s="180" t="s">
        <v>6</v>
      </c>
      <c r="W6" s="180" t="s">
        <v>6</v>
      </c>
      <c r="X6" s="180" t="s">
        <v>6</v>
      </c>
      <c r="Y6" s="180">
        <v>33.504534821921631</v>
      </c>
      <c r="Z6" s="180">
        <v>35.471390731443378</v>
      </c>
      <c r="AA6" s="180">
        <v>38.227573591072733</v>
      </c>
      <c r="AB6" s="180">
        <v>37.780754844484491</v>
      </c>
      <c r="AC6" s="180">
        <v>37.612398890580614</v>
      </c>
      <c r="AD6" s="180">
        <v>37.096406474791863</v>
      </c>
      <c r="AE6" s="180">
        <v>37.313487865089293</v>
      </c>
      <c r="AF6" s="180">
        <v>38.129319127763253</v>
      </c>
      <c r="AG6" s="180">
        <v>38.907317134201932</v>
      </c>
      <c r="AH6" s="180">
        <v>38.940518443499755</v>
      </c>
      <c r="AI6" s="180">
        <v>39.955417883322312</v>
      </c>
      <c r="AJ6" s="180">
        <v>40.408126954581846</v>
      </c>
      <c r="AK6" s="180">
        <v>40.0711939658364</v>
      </c>
      <c r="AL6" s="180">
        <v>41.866089418864746</v>
      </c>
      <c r="AM6" s="180">
        <v>43.073277586452889</v>
      </c>
      <c r="AN6" s="180">
        <v>42.541313344716812</v>
      </c>
      <c r="AO6" s="180">
        <v>42.048183577004394</v>
      </c>
      <c r="AP6" s="180">
        <v>41.339155749636099</v>
      </c>
      <c r="AQ6" s="180">
        <v>40.144275091905619</v>
      </c>
      <c r="AR6" s="180">
        <v>42.405765492390117</v>
      </c>
      <c r="AS6" s="180">
        <v>42.334138736770527</v>
      </c>
      <c r="AT6" s="180">
        <v>41.319141439592272</v>
      </c>
      <c r="AU6" s="180">
        <v>40.99813346449158</v>
      </c>
      <c r="AV6" s="180">
        <v>39.333732815002314</v>
      </c>
      <c r="AW6" s="180">
        <v>38.676245654692934</v>
      </c>
      <c r="AX6" s="180">
        <v>38.508433702415608</v>
      </c>
      <c r="AY6" s="180">
        <v>37.118532322822027</v>
      </c>
      <c r="AZ6" s="180">
        <v>38.076404086187061</v>
      </c>
      <c r="BA6" s="180">
        <v>38.470063509870265</v>
      </c>
      <c r="BB6" s="180">
        <v>38.933201465954241</v>
      </c>
      <c r="BC6" s="180">
        <v>38.064704105894911</v>
      </c>
      <c r="BD6" s="180">
        <v>38.059664449518515</v>
      </c>
      <c r="BE6" s="180">
        <v>38.021629462338943</v>
      </c>
      <c r="BF6" s="180">
        <v>38.056698800283584</v>
      </c>
      <c r="BG6" s="180">
        <v>37.998714544177822</v>
      </c>
      <c r="BH6" s="180">
        <v>37.639781710407192</v>
      </c>
      <c r="BI6" s="180">
        <v>37.567980375367384</v>
      </c>
      <c r="BJ6" s="180">
        <v>36.816959341876284</v>
      </c>
      <c r="BK6" s="180">
        <v>35.810900104402066</v>
      </c>
      <c r="BL6" s="180">
        <v>35.1</v>
      </c>
      <c r="BM6" s="180">
        <v>35</v>
      </c>
      <c r="BN6" s="180">
        <v>33.682871429374039</v>
      </c>
      <c r="BO6" s="180">
        <v>32.326934112368924</v>
      </c>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row>
    <row r="7" spans="1:106">
      <c r="A7" s="229"/>
      <c r="B7" s="229"/>
      <c r="C7" s="182" t="s">
        <v>13</v>
      </c>
      <c r="D7" s="110" t="s">
        <v>6</v>
      </c>
      <c r="E7" s="110" t="s">
        <v>6</v>
      </c>
      <c r="F7" s="110" t="s">
        <v>6</v>
      </c>
      <c r="G7" s="110" t="s">
        <v>6</v>
      </c>
      <c r="H7" s="110" t="s">
        <v>6</v>
      </c>
      <c r="I7" s="110" t="s">
        <v>6</v>
      </c>
      <c r="J7" s="110" t="s">
        <v>6</v>
      </c>
      <c r="K7" s="110" t="s">
        <v>6</v>
      </c>
      <c r="L7" s="110" t="s">
        <v>6</v>
      </c>
      <c r="M7" s="110" t="s">
        <v>6</v>
      </c>
      <c r="N7" s="110" t="s">
        <v>6</v>
      </c>
      <c r="O7" s="110" t="s">
        <v>6</v>
      </c>
      <c r="P7" s="110" t="s">
        <v>6</v>
      </c>
      <c r="Q7" s="110" t="s">
        <v>6</v>
      </c>
      <c r="R7" s="110" t="s">
        <v>6</v>
      </c>
      <c r="S7" s="110" t="s">
        <v>6</v>
      </c>
      <c r="T7" s="110" t="s">
        <v>6</v>
      </c>
      <c r="U7" s="110" t="s">
        <v>6</v>
      </c>
      <c r="V7" s="110" t="s">
        <v>6</v>
      </c>
      <c r="W7" s="110" t="s">
        <v>6</v>
      </c>
      <c r="X7" s="110" t="s">
        <v>6</v>
      </c>
      <c r="Y7" s="110">
        <v>25.532309813592128</v>
      </c>
      <c r="Z7" s="110">
        <v>22.669569696891109</v>
      </c>
      <c r="AA7" s="110">
        <v>17.020629292893837</v>
      </c>
      <c r="AB7" s="110">
        <v>12.78342234894515</v>
      </c>
      <c r="AC7" s="110">
        <v>10.876642694339093</v>
      </c>
      <c r="AD7" s="110">
        <v>9.8063694467810798</v>
      </c>
      <c r="AE7" s="110">
        <v>8.3705235484594915</v>
      </c>
      <c r="AF7" s="110">
        <v>7.6692703191514564</v>
      </c>
      <c r="AG7" s="110">
        <v>7.3416878187473902</v>
      </c>
      <c r="AH7" s="110">
        <v>7.4574351176055931</v>
      </c>
      <c r="AI7" s="110">
        <v>6.8631362856413727</v>
      </c>
      <c r="AJ7" s="110">
        <v>7.5584236062163397</v>
      </c>
      <c r="AK7" s="110">
        <v>7.8731082117545483</v>
      </c>
      <c r="AL7" s="110">
        <v>8.2847170316298318</v>
      </c>
      <c r="AM7" s="110">
        <v>8.5877985390922902</v>
      </c>
      <c r="AN7" s="110">
        <v>9.0572453911382524</v>
      </c>
      <c r="AO7" s="110">
        <v>9.6676886337213208</v>
      </c>
      <c r="AP7" s="110">
        <v>9.8002797784457183</v>
      </c>
      <c r="AQ7" s="110">
        <v>9.8001654545840218</v>
      </c>
      <c r="AR7" s="110">
        <v>10.435414789878779</v>
      </c>
      <c r="AS7" s="110">
        <v>10.055305173149682</v>
      </c>
      <c r="AT7" s="110">
        <v>9.9599316625901846</v>
      </c>
      <c r="AU7" s="110">
        <v>9.4761147250512927</v>
      </c>
      <c r="AV7" s="110">
        <v>9.6122966428612546</v>
      </c>
      <c r="AW7" s="110">
        <v>9.6060254924681328</v>
      </c>
      <c r="AX7" s="110">
        <v>9.4739115372329188</v>
      </c>
      <c r="AY7" s="110">
        <v>9.3715874321568737</v>
      </c>
      <c r="AZ7" s="110">
        <v>9.5868401249037714</v>
      </c>
      <c r="BA7" s="110">
        <v>9.4681274539960558</v>
      </c>
      <c r="BB7" s="110">
        <v>10.688964241676942</v>
      </c>
      <c r="BC7" s="110">
        <v>10.983364596492571</v>
      </c>
      <c r="BD7" s="110">
        <v>10.464442900162151</v>
      </c>
      <c r="BE7" s="110">
        <v>10.381866505088341</v>
      </c>
      <c r="BF7" s="110">
        <v>10.061781252014105</v>
      </c>
      <c r="BG7" s="110">
        <v>9.710909677286546</v>
      </c>
      <c r="BH7" s="110">
        <v>9.6662435071996118</v>
      </c>
      <c r="BI7" s="110">
        <v>9.8007451806253023</v>
      </c>
      <c r="BJ7" s="110">
        <v>8.6524284132257563</v>
      </c>
      <c r="BK7" s="110">
        <v>8.4757298233094129</v>
      </c>
      <c r="BL7" s="110">
        <v>8.3000000000000007</v>
      </c>
      <c r="BM7" s="110">
        <v>8.1999999999999993</v>
      </c>
      <c r="BN7" s="110">
        <v>8.1124140200492807</v>
      </c>
      <c r="BO7" s="110">
        <v>7.4999565270314914</v>
      </c>
      <c r="BP7" s="45"/>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row>
    <row r="8" spans="1:106" s="84" customFormat="1">
      <c r="A8" s="227" t="s">
        <v>81</v>
      </c>
      <c r="B8" s="227"/>
      <c r="C8" s="181" t="s">
        <v>11</v>
      </c>
      <c r="D8" s="76" t="s">
        <v>6</v>
      </c>
      <c r="E8" s="76" t="s">
        <v>6</v>
      </c>
      <c r="F8" s="76" t="s">
        <v>6</v>
      </c>
      <c r="G8" s="76" t="s">
        <v>6</v>
      </c>
      <c r="H8" s="76" t="s">
        <v>6</v>
      </c>
      <c r="I8" s="76" t="s">
        <v>6</v>
      </c>
      <c r="J8" s="76" t="s">
        <v>6</v>
      </c>
      <c r="K8" s="76" t="s">
        <v>6</v>
      </c>
      <c r="L8" s="76" t="s">
        <v>6</v>
      </c>
      <c r="M8" s="76" t="s">
        <v>6</v>
      </c>
      <c r="N8" s="76" t="s">
        <v>6</v>
      </c>
      <c r="O8" s="76" t="s">
        <v>6</v>
      </c>
      <c r="P8" s="76" t="s">
        <v>6</v>
      </c>
      <c r="Q8" s="76" t="s">
        <v>6</v>
      </c>
      <c r="R8" s="76" t="s">
        <v>6</v>
      </c>
      <c r="S8" s="76" t="s">
        <v>6</v>
      </c>
      <c r="T8" s="76" t="s">
        <v>6</v>
      </c>
      <c r="U8" s="76" t="s">
        <v>6</v>
      </c>
      <c r="V8" s="76" t="s">
        <v>6</v>
      </c>
      <c r="W8" s="76" t="s">
        <v>6</v>
      </c>
      <c r="X8" s="76">
        <v>44.15</v>
      </c>
      <c r="Y8" s="76">
        <v>48.32</v>
      </c>
      <c r="Z8" s="76">
        <v>50.59</v>
      </c>
      <c r="AA8" s="76">
        <v>51.99</v>
      </c>
      <c r="AB8" s="76">
        <v>51.89</v>
      </c>
      <c r="AC8" s="76">
        <v>51.97</v>
      </c>
      <c r="AD8" s="76">
        <v>50.73</v>
      </c>
      <c r="AE8" s="76">
        <v>51.47</v>
      </c>
      <c r="AF8" s="76">
        <v>52.22</v>
      </c>
      <c r="AG8" s="76">
        <v>51.95</v>
      </c>
      <c r="AH8" s="76">
        <v>49.51</v>
      </c>
      <c r="AI8" s="76" t="s">
        <v>6</v>
      </c>
      <c r="AJ8" s="76">
        <v>58.79</v>
      </c>
      <c r="AK8" s="76">
        <v>61.34</v>
      </c>
      <c r="AL8" s="76" t="s">
        <v>6</v>
      </c>
      <c r="AM8" s="76">
        <v>67</v>
      </c>
      <c r="AN8" s="76">
        <v>67.89</v>
      </c>
      <c r="AO8" s="76">
        <v>70.89</v>
      </c>
      <c r="AP8" s="76">
        <v>70.319999999999993</v>
      </c>
      <c r="AQ8" s="76">
        <v>68.78</v>
      </c>
      <c r="AR8" s="76">
        <v>68.040000000000006</v>
      </c>
      <c r="AS8" s="76">
        <v>69.59</v>
      </c>
      <c r="AT8" s="76">
        <v>64.38</v>
      </c>
      <c r="AU8" s="76">
        <v>68.72</v>
      </c>
      <c r="AV8" s="76">
        <v>69.28</v>
      </c>
      <c r="AW8" s="76">
        <v>62.95</v>
      </c>
      <c r="AX8" s="76">
        <v>65.8</v>
      </c>
      <c r="AY8" s="76">
        <v>66.8</v>
      </c>
      <c r="AZ8" s="76">
        <v>67.5</v>
      </c>
      <c r="BA8" s="76">
        <v>67.099999999999994</v>
      </c>
      <c r="BB8" s="76">
        <v>62</v>
      </c>
      <c r="BC8" s="76">
        <v>66.400000000000006</v>
      </c>
      <c r="BD8" s="76">
        <v>65.2</v>
      </c>
      <c r="BE8" s="76">
        <v>64.400000000000006</v>
      </c>
      <c r="BF8" s="76">
        <v>57.6</v>
      </c>
      <c r="BG8" s="76">
        <v>53.1</v>
      </c>
      <c r="BH8" s="76">
        <v>54.9</v>
      </c>
      <c r="BI8" s="76">
        <v>41.41</v>
      </c>
      <c r="BJ8" s="76">
        <v>41.31</v>
      </c>
      <c r="BK8" s="76">
        <v>42.3</v>
      </c>
      <c r="BL8" s="76">
        <v>45.78</v>
      </c>
      <c r="BM8" s="76" t="s">
        <v>75</v>
      </c>
      <c r="BN8" s="76" t="s">
        <v>75</v>
      </c>
      <c r="BO8" s="76" t="s">
        <v>75</v>
      </c>
      <c r="BP8" s="3"/>
    </row>
    <row r="9" spans="1:106" s="84" customFormat="1">
      <c r="A9" s="228"/>
      <c r="B9" s="228"/>
      <c r="C9" s="176" t="s">
        <v>12</v>
      </c>
      <c r="D9" s="180" t="s">
        <v>6</v>
      </c>
      <c r="E9" s="180" t="s">
        <v>6</v>
      </c>
      <c r="F9" s="180" t="s">
        <v>6</v>
      </c>
      <c r="G9" s="180" t="s">
        <v>6</v>
      </c>
      <c r="H9" s="180" t="s">
        <v>6</v>
      </c>
      <c r="I9" s="180" t="s">
        <v>6</v>
      </c>
      <c r="J9" s="180" t="s">
        <v>6</v>
      </c>
      <c r="K9" s="180" t="s">
        <v>6</v>
      </c>
      <c r="L9" s="180" t="s">
        <v>6</v>
      </c>
      <c r="M9" s="180" t="s">
        <v>6</v>
      </c>
      <c r="N9" s="180" t="s">
        <v>6</v>
      </c>
      <c r="O9" s="180" t="s">
        <v>6</v>
      </c>
      <c r="P9" s="180" t="s">
        <v>6</v>
      </c>
      <c r="Q9" s="180" t="s">
        <v>6</v>
      </c>
      <c r="R9" s="180" t="s">
        <v>6</v>
      </c>
      <c r="S9" s="180" t="s">
        <v>6</v>
      </c>
      <c r="T9" s="180" t="s">
        <v>6</v>
      </c>
      <c r="U9" s="180" t="s">
        <v>6</v>
      </c>
      <c r="V9" s="180" t="s">
        <v>6</v>
      </c>
      <c r="W9" s="180" t="s">
        <v>6</v>
      </c>
      <c r="X9" s="180">
        <v>28.36</v>
      </c>
      <c r="Y9" s="180">
        <v>26.27</v>
      </c>
      <c r="Z9" s="180">
        <v>26.09</v>
      </c>
      <c r="AA9" s="180">
        <v>27.27</v>
      </c>
      <c r="AB9" s="180">
        <v>28.21</v>
      </c>
      <c r="AC9" s="180">
        <v>30.97</v>
      </c>
      <c r="AD9" s="180">
        <v>32.69</v>
      </c>
      <c r="AE9" s="180">
        <v>32.82</v>
      </c>
      <c r="AF9" s="180">
        <v>32.409999999999997</v>
      </c>
      <c r="AG9" s="180">
        <v>32.5</v>
      </c>
      <c r="AH9" s="180">
        <v>31.17</v>
      </c>
      <c r="AI9" s="180" t="s">
        <v>6</v>
      </c>
      <c r="AJ9" s="180">
        <v>27.43</v>
      </c>
      <c r="AK9" s="180">
        <v>27.43</v>
      </c>
      <c r="AL9" s="180" t="s">
        <v>6</v>
      </c>
      <c r="AM9" s="180">
        <v>25.57</v>
      </c>
      <c r="AN9" s="180">
        <v>25.55</v>
      </c>
      <c r="AO9" s="180">
        <v>24.01</v>
      </c>
      <c r="AP9" s="180">
        <v>24.99</v>
      </c>
      <c r="AQ9" s="180">
        <v>26.75</v>
      </c>
      <c r="AR9" s="180">
        <v>26.08</v>
      </c>
      <c r="AS9" s="180">
        <v>26.23</v>
      </c>
      <c r="AT9" s="180">
        <v>25.92</v>
      </c>
      <c r="AU9" s="180">
        <v>26.57</v>
      </c>
      <c r="AV9" s="180">
        <v>27.28</v>
      </c>
      <c r="AW9" s="180">
        <v>31.7</v>
      </c>
      <c r="AX9" s="180">
        <v>30.3</v>
      </c>
      <c r="AY9" s="180">
        <v>29.5</v>
      </c>
      <c r="AZ9" s="180">
        <v>28.8</v>
      </c>
      <c r="BA9" s="180">
        <v>29.3</v>
      </c>
      <c r="BB9" s="180">
        <v>31.5</v>
      </c>
      <c r="BC9" s="180">
        <v>29.3</v>
      </c>
      <c r="BD9" s="180">
        <v>30.4</v>
      </c>
      <c r="BE9" s="180">
        <v>31.2</v>
      </c>
      <c r="BF9" s="180">
        <v>35.880000000000003</v>
      </c>
      <c r="BG9" s="180">
        <v>39.799999999999997</v>
      </c>
      <c r="BH9" s="180">
        <v>40.020000000000003</v>
      </c>
      <c r="BI9" s="180">
        <v>51.79</v>
      </c>
      <c r="BJ9" s="180">
        <v>49.91</v>
      </c>
      <c r="BK9" s="180">
        <v>47.22</v>
      </c>
      <c r="BL9" s="180">
        <v>43.08</v>
      </c>
      <c r="BM9" s="180" t="s">
        <v>75</v>
      </c>
      <c r="BN9" s="180" t="s">
        <v>75</v>
      </c>
      <c r="BO9" s="180" t="s">
        <v>75</v>
      </c>
      <c r="BP9" s="3"/>
    </row>
    <row r="10" spans="1:106" s="84" customFormat="1" ht="12" customHeight="1">
      <c r="A10" s="229"/>
      <c r="B10" s="229"/>
      <c r="C10" s="182" t="s">
        <v>13</v>
      </c>
      <c r="D10" s="110" t="s">
        <v>6</v>
      </c>
      <c r="E10" s="110" t="s">
        <v>6</v>
      </c>
      <c r="F10" s="110" t="s">
        <v>6</v>
      </c>
      <c r="G10" s="110" t="s">
        <v>6</v>
      </c>
      <c r="H10" s="110" t="s">
        <v>6</v>
      </c>
      <c r="I10" s="110" t="s">
        <v>6</v>
      </c>
      <c r="J10" s="110" t="s">
        <v>6</v>
      </c>
      <c r="K10" s="110" t="s">
        <v>6</v>
      </c>
      <c r="L10" s="110" t="s">
        <v>6</v>
      </c>
      <c r="M10" s="110" t="s">
        <v>6</v>
      </c>
      <c r="N10" s="110" t="s">
        <v>6</v>
      </c>
      <c r="O10" s="110" t="s">
        <v>6</v>
      </c>
      <c r="P10" s="110" t="s">
        <v>6</v>
      </c>
      <c r="Q10" s="110" t="s">
        <v>6</v>
      </c>
      <c r="R10" s="110" t="s">
        <v>6</v>
      </c>
      <c r="S10" s="110" t="s">
        <v>6</v>
      </c>
      <c r="T10" s="110" t="s">
        <v>6</v>
      </c>
      <c r="U10" s="110" t="s">
        <v>6</v>
      </c>
      <c r="V10" s="110" t="s">
        <v>6</v>
      </c>
      <c r="W10" s="110" t="s">
        <v>6</v>
      </c>
      <c r="X10" s="110">
        <v>27.49</v>
      </c>
      <c r="Y10" s="110">
        <v>25.41</v>
      </c>
      <c r="Z10" s="110">
        <v>23.32</v>
      </c>
      <c r="AA10" s="110">
        <v>20.74</v>
      </c>
      <c r="AB10" s="110">
        <v>19.899999999999999</v>
      </c>
      <c r="AC10" s="110">
        <v>17.059999999999999</v>
      </c>
      <c r="AD10" s="110">
        <v>16.579999999999998</v>
      </c>
      <c r="AE10" s="110">
        <v>15.71</v>
      </c>
      <c r="AF10" s="110">
        <v>15.37</v>
      </c>
      <c r="AG10" s="110">
        <v>15.55</v>
      </c>
      <c r="AH10" s="110">
        <v>19.32</v>
      </c>
      <c r="AI10" s="110" t="s">
        <v>6</v>
      </c>
      <c r="AJ10" s="110">
        <v>13.78</v>
      </c>
      <c r="AK10" s="110">
        <v>11.23</v>
      </c>
      <c r="AL10" s="110" t="s">
        <v>6</v>
      </c>
      <c r="AM10" s="110">
        <v>7.43</v>
      </c>
      <c r="AN10" s="110">
        <v>6.56</v>
      </c>
      <c r="AO10" s="110">
        <v>5.0999999999999996</v>
      </c>
      <c r="AP10" s="110">
        <v>4.7</v>
      </c>
      <c r="AQ10" s="110">
        <v>4.47</v>
      </c>
      <c r="AR10" s="110">
        <v>5.88</v>
      </c>
      <c r="AS10" s="110">
        <v>4.18</v>
      </c>
      <c r="AT10" s="110">
        <v>9.57</v>
      </c>
      <c r="AU10" s="110">
        <v>4.71</v>
      </c>
      <c r="AV10" s="110">
        <v>3.44</v>
      </c>
      <c r="AW10" s="110">
        <v>5.4</v>
      </c>
      <c r="AX10" s="110">
        <v>3.9</v>
      </c>
      <c r="AY10" s="110">
        <v>3.7</v>
      </c>
      <c r="AZ10" s="110">
        <v>3.7</v>
      </c>
      <c r="BA10" s="110">
        <v>3.6</v>
      </c>
      <c r="BB10" s="110">
        <v>6.5</v>
      </c>
      <c r="BC10" s="110">
        <v>4.3</v>
      </c>
      <c r="BD10" s="110">
        <v>4.4000000000000004</v>
      </c>
      <c r="BE10" s="110">
        <v>4.5</v>
      </c>
      <c r="BF10" s="110">
        <v>6.46</v>
      </c>
      <c r="BG10" s="110">
        <v>7.1</v>
      </c>
      <c r="BH10" s="110">
        <v>7.14</v>
      </c>
      <c r="BI10" s="110">
        <v>6.81</v>
      </c>
      <c r="BJ10" s="110">
        <v>8.7799999999999994</v>
      </c>
      <c r="BK10" s="110">
        <v>10.47</v>
      </c>
      <c r="BL10" s="110">
        <v>11.13</v>
      </c>
      <c r="BM10" s="110" t="s">
        <v>75</v>
      </c>
      <c r="BN10" s="110" t="s">
        <v>75</v>
      </c>
      <c r="BO10" s="110" t="s">
        <v>75</v>
      </c>
      <c r="BP10" s="103"/>
    </row>
    <row r="11" spans="1:106" s="86" customFormat="1">
      <c r="A11" s="227" t="s">
        <v>2</v>
      </c>
      <c r="B11" s="227"/>
      <c r="C11" s="181" t="s">
        <v>11</v>
      </c>
      <c r="D11" s="76" t="s">
        <v>6</v>
      </c>
      <c r="E11" s="76" t="s">
        <v>6</v>
      </c>
      <c r="F11" s="76" t="s">
        <v>6</v>
      </c>
      <c r="G11" s="76" t="s">
        <v>6</v>
      </c>
      <c r="H11" s="76" t="s">
        <v>6</v>
      </c>
      <c r="I11" s="76" t="s">
        <v>6</v>
      </c>
      <c r="J11" s="76" t="s">
        <v>6</v>
      </c>
      <c r="K11" s="76" t="s">
        <v>6</v>
      </c>
      <c r="L11" s="76" t="s">
        <v>6</v>
      </c>
      <c r="M11" s="76" t="s">
        <v>6</v>
      </c>
      <c r="N11" s="76" t="s">
        <v>6</v>
      </c>
      <c r="O11" s="76" t="s">
        <v>6</v>
      </c>
      <c r="P11" s="76" t="s">
        <v>6</v>
      </c>
      <c r="Q11" s="76" t="s">
        <v>6</v>
      </c>
      <c r="R11" s="76" t="s">
        <v>6</v>
      </c>
      <c r="S11" s="76" t="s">
        <v>6</v>
      </c>
      <c r="T11" s="76" t="s">
        <v>6</v>
      </c>
      <c r="U11" s="76" t="s">
        <v>6</v>
      </c>
      <c r="V11" s="76" t="s">
        <v>6</v>
      </c>
      <c r="W11" s="76" t="s">
        <v>6</v>
      </c>
      <c r="X11" s="76">
        <v>42</v>
      </c>
      <c r="Y11" s="76" t="s">
        <v>6</v>
      </c>
      <c r="Z11" s="76" t="s">
        <v>6</v>
      </c>
      <c r="AA11" s="76" t="s">
        <v>6</v>
      </c>
      <c r="AB11" s="76" t="s">
        <v>6</v>
      </c>
      <c r="AC11" s="76" t="s">
        <v>6</v>
      </c>
      <c r="AD11" s="76" t="s">
        <v>6</v>
      </c>
      <c r="AE11" s="76" t="s">
        <v>6</v>
      </c>
      <c r="AF11" s="76" t="s">
        <v>6</v>
      </c>
      <c r="AG11" s="76" t="s">
        <v>6</v>
      </c>
      <c r="AH11" s="76" t="s">
        <v>6</v>
      </c>
      <c r="AI11" s="76" t="s">
        <v>6</v>
      </c>
      <c r="AJ11" s="76" t="s">
        <v>6</v>
      </c>
      <c r="AK11" s="76" t="s">
        <v>6</v>
      </c>
      <c r="AL11" s="76" t="s">
        <v>6</v>
      </c>
      <c r="AM11" s="76" t="s">
        <v>6</v>
      </c>
      <c r="AN11" s="76" t="s">
        <v>6</v>
      </c>
      <c r="AO11" s="76" t="s">
        <v>6</v>
      </c>
      <c r="AP11" s="76" t="s">
        <v>6</v>
      </c>
      <c r="AQ11" s="76" t="s">
        <v>6</v>
      </c>
      <c r="AR11" s="76">
        <v>49</v>
      </c>
      <c r="AS11" s="76" t="s">
        <v>6</v>
      </c>
      <c r="AT11" s="76" t="s">
        <v>6</v>
      </c>
      <c r="AU11" s="76" t="s">
        <v>6</v>
      </c>
      <c r="AV11" s="76" t="s">
        <v>6</v>
      </c>
      <c r="AW11" s="76" t="s">
        <v>6</v>
      </c>
      <c r="AX11" s="76" t="s">
        <v>6</v>
      </c>
      <c r="AY11" s="76" t="s">
        <v>6</v>
      </c>
      <c r="AZ11" s="76" t="s">
        <v>6</v>
      </c>
      <c r="BA11" s="76" t="s">
        <v>6</v>
      </c>
      <c r="BB11" s="76" t="s">
        <v>6</v>
      </c>
      <c r="BC11" s="76" t="s">
        <v>6</v>
      </c>
      <c r="BD11" s="76" t="s">
        <v>6</v>
      </c>
      <c r="BE11" s="76" t="s">
        <v>6</v>
      </c>
      <c r="BF11" s="76"/>
      <c r="BG11" s="76" t="s">
        <v>6</v>
      </c>
      <c r="BH11" s="76" t="s">
        <v>6</v>
      </c>
      <c r="BI11" s="76" t="s">
        <v>6</v>
      </c>
      <c r="BJ11" s="76" t="s">
        <v>6</v>
      </c>
      <c r="BK11" s="76" t="s">
        <v>6</v>
      </c>
      <c r="BL11" s="76" t="s">
        <v>6</v>
      </c>
      <c r="BM11" s="76">
        <v>46</v>
      </c>
      <c r="BN11" s="76" t="s">
        <v>75</v>
      </c>
      <c r="BO11" s="76" t="s">
        <v>75</v>
      </c>
      <c r="BP11" s="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row>
    <row r="12" spans="1:106" s="84" customFormat="1">
      <c r="A12" s="228"/>
      <c r="B12" s="228"/>
      <c r="C12" s="176" t="s">
        <v>12</v>
      </c>
      <c r="D12" s="180" t="s">
        <v>6</v>
      </c>
      <c r="E12" s="180" t="s">
        <v>6</v>
      </c>
      <c r="F12" s="180" t="s">
        <v>6</v>
      </c>
      <c r="G12" s="180" t="s">
        <v>6</v>
      </c>
      <c r="H12" s="180" t="s">
        <v>6</v>
      </c>
      <c r="I12" s="180" t="s">
        <v>6</v>
      </c>
      <c r="J12" s="180" t="s">
        <v>6</v>
      </c>
      <c r="K12" s="180" t="s">
        <v>6</v>
      </c>
      <c r="L12" s="180" t="s">
        <v>6</v>
      </c>
      <c r="M12" s="180" t="s">
        <v>6</v>
      </c>
      <c r="N12" s="180" t="s">
        <v>6</v>
      </c>
      <c r="O12" s="180" t="s">
        <v>6</v>
      </c>
      <c r="P12" s="180" t="s">
        <v>6</v>
      </c>
      <c r="Q12" s="180" t="s">
        <v>6</v>
      </c>
      <c r="R12" s="180" t="s">
        <v>6</v>
      </c>
      <c r="S12" s="180" t="s">
        <v>6</v>
      </c>
      <c r="T12" s="180" t="s">
        <v>6</v>
      </c>
      <c r="U12" s="180" t="s">
        <v>6</v>
      </c>
      <c r="V12" s="180" t="s">
        <v>6</v>
      </c>
      <c r="W12" s="180" t="s">
        <v>6</v>
      </c>
      <c r="X12" s="180">
        <v>40.700000000000003</v>
      </c>
      <c r="Y12" s="180" t="s">
        <v>6</v>
      </c>
      <c r="Z12" s="180" t="s">
        <v>6</v>
      </c>
      <c r="AA12" s="180" t="s">
        <v>6</v>
      </c>
      <c r="AB12" s="180" t="s">
        <v>6</v>
      </c>
      <c r="AC12" s="180" t="s">
        <v>6</v>
      </c>
      <c r="AD12" s="180" t="s">
        <v>6</v>
      </c>
      <c r="AE12" s="180" t="s">
        <v>6</v>
      </c>
      <c r="AF12" s="180" t="s">
        <v>6</v>
      </c>
      <c r="AG12" s="180" t="s">
        <v>6</v>
      </c>
      <c r="AH12" s="180" t="s">
        <v>6</v>
      </c>
      <c r="AI12" s="180" t="s">
        <v>6</v>
      </c>
      <c r="AJ12" s="180" t="s">
        <v>6</v>
      </c>
      <c r="AK12" s="180" t="s">
        <v>6</v>
      </c>
      <c r="AL12" s="180" t="s">
        <v>6</v>
      </c>
      <c r="AM12" s="180" t="s">
        <v>6</v>
      </c>
      <c r="AN12" s="180" t="s">
        <v>6</v>
      </c>
      <c r="AO12" s="180" t="s">
        <v>6</v>
      </c>
      <c r="AP12" s="180" t="s">
        <v>6</v>
      </c>
      <c r="AQ12" s="180" t="s">
        <v>6</v>
      </c>
      <c r="AR12" s="180">
        <v>36.5</v>
      </c>
      <c r="AS12" s="180" t="s">
        <v>6</v>
      </c>
      <c r="AT12" s="180" t="s">
        <v>6</v>
      </c>
      <c r="AU12" s="180" t="s">
        <v>6</v>
      </c>
      <c r="AV12" s="180" t="s">
        <v>6</v>
      </c>
      <c r="AW12" s="180" t="s">
        <v>6</v>
      </c>
      <c r="AX12" s="180" t="s">
        <v>6</v>
      </c>
      <c r="AY12" s="180" t="s">
        <v>6</v>
      </c>
      <c r="AZ12" s="180" t="s">
        <v>6</v>
      </c>
      <c r="BA12" s="180" t="s">
        <v>6</v>
      </c>
      <c r="BB12" s="180" t="s">
        <v>6</v>
      </c>
      <c r="BC12" s="180" t="s">
        <v>6</v>
      </c>
      <c r="BD12" s="180" t="s">
        <v>6</v>
      </c>
      <c r="BE12" s="180" t="s">
        <v>6</v>
      </c>
      <c r="BF12" s="180"/>
      <c r="BG12" s="180" t="s">
        <v>6</v>
      </c>
      <c r="BH12" s="180" t="s">
        <v>6</v>
      </c>
      <c r="BI12" s="180" t="s">
        <v>6</v>
      </c>
      <c r="BJ12" s="180" t="s">
        <v>6</v>
      </c>
      <c r="BK12" s="180" t="s">
        <v>6</v>
      </c>
      <c r="BL12" s="180" t="s">
        <v>6</v>
      </c>
      <c r="BM12" s="180">
        <v>36.200000000000003</v>
      </c>
      <c r="BN12" s="180" t="s">
        <v>75</v>
      </c>
      <c r="BO12" s="180" t="s">
        <v>75</v>
      </c>
      <c r="BP12" s="75"/>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row>
    <row r="13" spans="1:106" s="86" customFormat="1">
      <c r="A13" s="229"/>
      <c r="B13" s="229"/>
      <c r="C13" s="182" t="s">
        <v>13</v>
      </c>
      <c r="D13" s="110" t="s">
        <v>6</v>
      </c>
      <c r="E13" s="110" t="s">
        <v>6</v>
      </c>
      <c r="F13" s="110" t="s">
        <v>6</v>
      </c>
      <c r="G13" s="110" t="s">
        <v>6</v>
      </c>
      <c r="H13" s="110" t="s">
        <v>6</v>
      </c>
      <c r="I13" s="110" t="s">
        <v>6</v>
      </c>
      <c r="J13" s="110" t="s">
        <v>6</v>
      </c>
      <c r="K13" s="110" t="s">
        <v>6</v>
      </c>
      <c r="L13" s="110" t="s">
        <v>6</v>
      </c>
      <c r="M13" s="110" t="s">
        <v>6</v>
      </c>
      <c r="N13" s="110" t="s">
        <v>6</v>
      </c>
      <c r="O13" s="110" t="s">
        <v>6</v>
      </c>
      <c r="P13" s="110" t="s">
        <v>6</v>
      </c>
      <c r="Q13" s="110" t="s">
        <v>6</v>
      </c>
      <c r="R13" s="110" t="s">
        <v>6</v>
      </c>
      <c r="S13" s="110" t="s">
        <v>6</v>
      </c>
      <c r="T13" s="110" t="s">
        <v>6</v>
      </c>
      <c r="U13" s="110" t="s">
        <v>6</v>
      </c>
      <c r="V13" s="110" t="s">
        <v>6</v>
      </c>
      <c r="W13" s="110" t="s">
        <v>6</v>
      </c>
      <c r="X13" s="110">
        <v>16.899999999999999</v>
      </c>
      <c r="Y13" s="110" t="s">
        <v>6</v>
      </c>
      <c r="Z13" s="110" t="s">
        <v>6</v>
      </c>
      <c r="AA13" s="110" t="s">
        <v>6</v>
      </c>
      <c r="AB13" s="110" t="s">
        <v>6</v>
      </c>
      <c r="AC13" s="110" t="s">
        <v>6</v>
      </c>
      <c r="AD13" s="110" t="s">
        <v>6</v>
      </c>
      <c r="AE13" s="110" t="s">
        <v>6</v>
      </c>
      <c r="AF13" s="110" t="s">
        <v>6</v>
      </c>
      <c r="AG13" s="110" t="s">
        <v>6</v>
      </c>
      <c r="AH13" s="110" t="s">
        <v>6</v>
      </c>
      <c r="AI13" s="110" t="s">
        <v>6</v>
      </c>
      <c r="AJ13" s="110" t="s">
        <v>6</v>
      </c>
      <c r="AK13" s="110" t="s">
        <v>6</v>
      </c>
      <c r="AL13" s="110" t="s">
        <v>6</v>
      </c>
      <c r="AM13" s="110" t="s">
        <v>6</v>
      </c>
      <c r="AN13" s="110" t="s">
        <v>6</v>
      </c>
      <c r="AO13" s="110" t="s">
        <v>6</v>
      </c>
      <c r="AP13" s="110" t="s">
        <v>6</v>
      </c>
      <c r="AQ13" s="110" t="s">
        <v>6</v>
      </c>
      <c r="AR13" s="110">
        <v>14.5</v>
      </c>
      <c r="AS13" s="110" t="s">
        <v>6</v>
      </c>
      <c r="AT13" s="110" t="s">
        <v>6</v>
      </c>
      <c r="AU13" s="110" t="s">
        <v>6</v>
      </c>
      <c r="AV13" s="110" t="s">
        <v>6</v>
      </c>
      <c r="AW13" s="110" t="s">
        <v>6</v>
      </c>
      <c r="AX13" s="110" t="s">
        <v>6</v>
      </c>
      <c r="AY13" s="110" t="s">
        <v>6</v>
      </c>
      <c r="AZ13" s="110" t="s">
        <v>6</v>
      </c>
      <c r="BA13" s="110" t="s">
        <v>6</v>
      </c>
      <c r="BB13" s="110" t="s">
        <v>6</v>
      </c>
      <c r="BC13" s="110" t="s">
        <v>6</v>
      </c>
      <c r="BD13" s="110" t="s">
        <v>6</v>
      </c>
      <c r="BE13" s="110" t="s">
        <v>6</v>
      </c>
      <c r="BF13" s="110"/>
      <c r="BG13" s="110" t="s">
        <v>6</v>
      </c>
      <c r="BH13" s="110" t="s">
        <v>6</v>
      </c>
      <c r="BI13" s="110" t="s">
        <v>6</v>
      </c>
      <c r="BJ13" s="110" t="s">
        <v>6</v>
      </c>
      <c r="BK13" s="110" t="s">
        <v>6</v>
      </c>
      <c r="BL13" s="110" t="s">
        <v>6</v>
      </c>
      <c r="BM13" s="110">
        <v>17.8</v>
      </c>
      <c r="BN13" s="110" t="s">
        <v>75</v>
      </c>
      <c r="BO13" s="110" t="s">
        <v>75</v>
      </c>
      <c r="BP13" s="166"/>
      <c r="BQ13" s="183"/>
      <c r="BR13" s="183"/>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row>
    <row r="14" spans="1:106">
      <c r="A14" s="227" t="s">
        <v>84</v>
      </c>
      <c r="B14" s="227"/>
      <c r="C14" s="181" t="s">
        <v>11</v>
      </c>
      <c r="D14" s="189" t="s">
        <v>6</v>
      </c>
      <c r="E14" s="189" t="s">
        <v>6</v>
      </c>
      <c r="F14" s="189" t="s">
        <v>6</v>
      </c>
      <c r="G14" s="189" t="s">
        <v>6</v>
      </c>
      <c r="H14" s="189" t="s">
        <v>6</v>
      </c>
      <c r="I14" s="189" t="s">
        <v>6</v>
      </c>
      <c r="J14" s="189" t="s">
        <v>6</v>
      </c>
      <c r="K14" s="189" t="s">
        <v>6</v>
      </c>
      <c r="L14" s="189" t="s">
        <v>6</v>
      </c>
      <c r="M14" s="189" t="s">
        <v>6</v>
      </c>
      <c r="N14" s="189" t="s">
        <v>6</v>
      </c>
      <c r="O14" s="189" t="s">
        <v>6</v>
      </c>
      <c r="P14" s="189" t="s">
        <v>6</v>
      </c>
      <c r="Q14" s="189" t="s">
        <v>6</v>
      </c>
      <c r="R14" s="189" t="s">
        <v>6</v>
      </c>
      <c r="S14" s="189" t="s">
        <v>6</v>
      </c>
      <c r="T14" s="189" t="s">
        <v>6</v>
      </c>
      <c r="U14" s="189" t="s">
        <v>6</v>
      </c>
      <c r="V14" s="189" t="s">
        <v>6</v>
      </c>
      <c r="W14" s="189" t="s">
        <v>6</v>
      </c>
      <c r="X14" s="189" t="s">
        <v>6</v>
      </c>
      <c r="Y14" s="189" t="s">
        <v>6</v>
      </c>
      <c r="Z14" s="189" t="s">
        <v>6</v>
      </c>
      <c r="AA14" s="189" t="s">
        <v>6</v>
      </c>
      <c r="AB14" s="189" t="s">
        <v>6</v>
      </c>
      <c r="AC14" s="189" t="s">
        <v>6</v>
      </c>
      <c r="AD14" s="189" t="s">
        <v>6</v>
      </c>
      <c r="AE14" s="189" t="s">
        <v>6</v>
      </c>
      <c r="AF14" s="189" t="s">
        <v>6</v>
      </c>
      <c r="AG14" s="189" t="s">
        <v>6</v>
      </c>
      <c r="AH14" s="189" t="s">
        <v>6</v>
      </c>
      <c r="AI14" s="189" t="s">
        <v>6</v>
      </c>
      <c r="AJ14" s="189" t="s">
        <v>6</v>
      </c>
      <c r="AK14" s="189" t="s">
        <v>6</v>
      </c>
      <c r="AL14" s="189" t="s">
        <v>6</v>
      </c>
      <c r="AM14" s="189" t="s">
        <v>6</v>
      </c>
      <c r="AN14" s="189" t="s">
        <v>6</v>
      </c>
      <c r="AO14" s="189" t="s">
        <v>6</v>
      </c>
      <c r="AP14" s="189" t="s">
        <v>6</v>
      </c>
      <c r="AQ14" s="189" t="s">
        <v>6</v>
      </c>
      <c r="AR14" s="189" t="s">
        <v>6</v>
      </c>
      <c r="AS14" s="189" t="s">
        <v>6</v>
      </c>
      <c r="AT14" s="189" t="s">
        <v>6</v>
      </c>
      <c r="AU14" s="189" t="s">
        <v>6</v>
      </c>
      <c r="AV14" s="189" t="s">
        <v>6</v>
      </c>
      <c r="AW14" s="189" t="s">
        <v>6</v>
      </c>
      <c r="AX14" s="189" t="s">
        <v>6</v>
      </c>
      <c r="AY14" s="189" t="s">
        <v>6</v>
      </c>
      <c r="AZ14" s="189" t="s">
        <v>6</v>
      </c>
      <c r="BA14" s="189" t="s">
        <v>6</v>
      </c>
      <c r="BB14" s="189" t="s">
        <v>6</v>
      </c>
      <c r="BC14" s="189" t="s">
        <v>6</v>
      </c>
      <c r="BD14" s="189" t="s">
        <v>6</v>
      </c>
      <c r="BE14" s="189" t="s">
        <v>6</v>
      </c>
      <c r="BF14" s="189" t="s">
        <v>6</v>
      </c>
      <c r="BG14" s="189" t="s">
        <v>6</v>
      </c>
      <c r="BH14" s="189" t="s">
        <v>6</v>
      </c>
      <c r="BI14" s="189" t="s">
        <v>6</v>
      </c>
      <c r="BJ14" s="189" t="s">
        <v>6</v>
      </c>
      <c r="BK14" s="76">
        <v>26.6</v>
      </c>
      <c r="BL14" s="76">
        <v>25.3</v>
      </c>
      <c r="BM14" s="76">
        <v>23.9</v>
      </c>
      <c r="BN14" s="76" t="s">
        <v>75</v>
      </c>
      <c r="BO14" s="76" t="s">
        <v>75</v>
      </c>
      <c r="BP14" s="75"/>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row>
    <row r="15" spans="1:106">
      <c r="A15" s="228"/>
      <c r="B15" s="228"/>
      <c r="C15" s="176" t="s">
        <v>12</v>
      </c>
      <c r="D15" s="188" t="s">
        <v>6</v>
      </c>
      <c r="E15" s="188" t="s">
        <v>6</v>
      </c>
      <c r="F15" s="188" t="s">
        <v>6</v>
      </c>
      <c r="G15" s="188" t="s">
        <v>6</v>
      </c>
      <c r="H15" s="188" t="s">
        <v>6</v>
      </c>
      <c r="I15" s="188" t="s">
        <v>6</v>
      </c>
      <c r="J15" s="188" t="s">
        <v>6</v>
      </c>
      <c r="K15" s="188" t="s">
        <v>6</v>
      </c>
      <c r="L15" s="188" t="s">
        <v>6</v>
      </c>
      <c r="M15" s="188" t="s">
        <v>6</v>
      </c>
      <c r="N15" s="188" t="s">
        <v>6</v>
      </c>
      <c r="O15" s="188" t="s">
        <v>6</v>
      </c>
      <c r="P15" s="188" t="s">
        <v>6</v>
      </c>
      <c r="Q15" s="188" t="s">
        <v>6</v>
      </c>
      <c r="R15" s="188" t="s">
        <v>6</v>
      </c>
      <c r="S15" s="188" t="s">
        <v>6</v>
      </c>
      <c r="T15" s="188" t="s">
        <v>6</v>
      </c>
      <c r="U15" s="188" t="s">
        <v>6</v>
      </c>
      <c r="V15" s="188" t="s">
        <v>6</v>
      </c>
      <c r="W15" s="188" t="s">
        <v>6</v>
      </c>
      <c r="X15" s="188" t="s">
        <v>6</v>
      </c>
      <c r="Y15" s="188" t="s">
        <v>6</v>
      </c>
      <c r="Z15" s="188" t="s">
        <v>6</v>
      </c>
      <c r="AA15" s="188" t="s">
        <v>6</v>
      </c>
      <c r="AB15" s="188" t="s">
        <v>6</v>
      </c>
      <c r="AC15" s="188" t="s">
        <v>6</v>
      </c>
      <c r="AD15" s="188" t="s">
        <v>6</v>
      </c>
      <c r="AE15" s="188" t="s">
        <v>6</v>
      </c>
      <c r="AF15" s="188" t="s">
        <v>6</v>
      </c>
      <c r="AG15" s="188" t="s">
        <v>6</v>
      </c>
      <c r="AH15" s="188" t="s">
        <v>6</v>
      </c>
      <c r="AI15" s="188" t="s">
        <v>6</v>
      </c>
      <c r="AJ15" s="188" t="s">
        <v>6</v>
      </c>
      <c r="AK15" s="188" t="s">
        <v>6</v>
      </c>
      <c r="AL15" s="188" t="s">
        <v>6</v>
      </c>
      <c r="AM15" s="188" t="s">
        <v>6</v>
      </c>
      <c r="AN15" s="188" t="s">
        <v>6</v>
      </c>
      <c r="AO15" s="188" t="s">
        <v>6</v>
      </c>
      <c r="AP15" s="188" t="s">
        <v>6</v>
      </c>
      <c r="AQ15" s="188" t="s">
        <v>6</v>
      </c>
      <c r="AR15" s="188" t="s">
        <v>6</v>
      </c>
      <c r="AS15" s="188" t="s">
        <v>6</v>
      </c>
      <c r="AT15" s="188" t="s">
        <v>6</v>
      </c>
      <c r="AU15" s="188" t="s">
        <v>6</v>
      </c>
      <c r="AV15" s="188" t="s">
        <v>6</v>
      </c>
      <c r="AW15" s="188" t="s">
        <v>6</v>
      </c>
      <c r="AX15" s="188" t="s">
        <v>6</v>
      </c>
      <c r="AY15" s="188" t="s">
        <v>6</v>
      </c>
      <c r="AZ15" s="188" t="s">
        <v>6</v>
      </c>
      <c r="BA15" s="188" t="s">
        <v>6</v>
      </c>
      <c r="BB15" s="188" t="s">
        <v>6</v>
      </c>
      <c r="BC15" s="188" t="s">
        <v>6</v>
      </c>
      <c r="BD15" s="188" t="s">
        <v>6</v>
      </c>
      <c r="BE15" s="188" t="s">
        <v>6</v>
      </c>
      <c r="BF15" s="188" t="s">
        <v>6</v>
      </c>
      <c r="BG15" s="188" t="s">
        <v>6</v>
      </c>
      <c r="BH15" s="188" t="s">
        <v>6</v>
      </c>
      <c r="BI15" s="188" t="s">
        <v>6</v>
      </c>
      <c r="BJ15" s="188" t="s">
        <v>6</v>
      </c>
      <c r="BK15" s="180">
        <v>30.1</v>
      </c>
      <c r="BL15" s="180">
        <v>29.6</v>
      </c>
      <c r="BM15" s="180">
        <v>28.1</v>
      </c>
      <c r="BN15" s="180" t="s">
        <v>75</v>
      </c>
      <c r="BO15" s="180" t="s">
        <v>75</v>
      </c>
      <c r="BP15" s="75"/>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row>
    <row r="16" spans="1:106">
      <c r="A16" s="229"/>
      <c r="B16" s="229"/>
      <c r="C16" s="182" t="s">
        <v>13</v>
      </c>
      <c r="D16" s="187" t="s">
        <v>6</v>
      </c>
      <c r="E16" s="187" t="s">
        <v>6</v>
      </c>
      <c r="F16" s="187" t="s">
        <v>6</v>
      </c>
      <c r="G16" s="187" t="s">
        <v>6</v>
      </c>
      <c r="H16" s="187" t="s">
        <v>6</v>
      </c>
      <c r="I16" s="187" t="s">
        <v>6</v>
      </c>
      <c r="J16" s="187" t="s">
        <v>6</v>
      </c>
      <c r="K16" s="187" t="s">
        <v>6</v>
      </c>
      <c r="L16" s="187" t="s">
        <v>6</v>
      </c>
      <c r="M16" s="187" t="s">
        <v>6</v>
      </c>
      <c r="N16" s="187" t="s">
        <v>6</v>
      </c>
      <c r="O16" s="187" t="s">
        <v>6</v>
      </c>
      <c r="P16" s="187" t="s">
        <v>6</v>
      </c>
      <c r="Q16" s="187" t="s">
        <v>6</v>
      </c>
      <c r="R16" s="187" t="s">
        <v>6</v>
      </c>
      <c r="S16" s="187" t="s">
        <v>6</v>
      </c>
      <c r="T16" s="187" t="s">
        <v>6</v>
      </c>
      <c r="U16" s="187" t="s">
        <v>6</v>
      </c>
      <c r="V16" s="187" t="s">
        <v>6</v>
      </c>
      <c r="W16" s="187" t="s">
        <v>6</v>
      </c>
      <c r="X16" s="187" t="s">
        <v>6</v>
      </c>
      <c r="Y16" s="187" t="s">
        <v>6</v>
      </c>
      <c r="Z16" s="187" t="s">
        <v>6</v>
      </c>
      <c r="AA16" s="187" t="s">
        <v>6</v>
      </c>
      <c r="AB16" s="187" t="s">
        <v>6</v>
      </c>
      <c r="AC16" s="187" t="s">
        <v>6</v>
      </c>
      <c r="AD16" s="187" t="s">
        <v>6</v>
      </c>
      <c r="AE16" s="187" t="s">
        <v>6</v>
      </c>
      <c r="AF16" s="187" t="s">
        <v>6</v>
      </c>
      <c r="AG16" s="187" t="s">
        <v>6</v>
      </c>
      <c r="AH16" s="187" t="s">
        <v>6</v>
      </c>
      <c r="AI16" s="187" t="s">
        <v>6</v>
      </c>
      <c r="AJ16" s="187" t="s">
        <v>6</v>
      </c>
      <c r="AK16" s="187" t="s">
        <v>6</v>
      </c>
      <c r="AL16" s="187" t="s">
        <v>6</v>
      </c>
      <c r="AM16" s="187" t="s">
        <v>6</v>
      </c>
      <c r="AN16" s="187" t="s">
        <v>6</v>
      </c>
      <c r="AO16" s="187" t="s">
        <v>6</v>
      </c>
      <c r="AP16" s="187" t="s">
        <v>6</v>
      </c>
      <c r="AQ16" s="187" t="s">
        <v>6</v>
      </c>
      <c r="AR16" s="187" t="s">
        <v>6</v>
      </c>
      <c r="AS16" s="187" t="s">
        <v>6</v>
      </c>
      <c r="AT16" s="187" t="s">
        <v>6</v>
      </c>
      <c r="AU16" s="187" t="s">
        <v>6</v>
      </c>
      <c r="AV16" s="187" t="s">
        <v>6</v>
      </c>
      <c r="AW16" s="187" t="s">
        <v>6</v>
      </c>
      <c r="AX16" s="187" t="s">
        <v>6</v>
      </c>
      <c r="AY16" s="187" t="s">
        <v>6</v>
      </c>
      <c r="AZ16" s="187" t="s">
        <v>6</v>
      </c>
      <c r="BA16" s="187" t="s">
        <v>6</v>
      </c>
      <c r="BB16" s="187" t="s">
        <v>6</v>
      </c>
      <c r="BC16" s="187" t="s">
        <v>6</v>
      </c>
      <c r="BD16" s="187" t="s">
        <v>6</v>
      </c>
      <c r="BE16" s="187" t="s">
        <v>6</v>
      </c>
      <c r="BF16" s="187" t="s">
        <v>6</v>
      </c>
      <c r="BG16" s="187" t="s">
        <v>6</v>
      </c>
      <c r="BH16" s="187" t="s">
        <v>6</v>
      </c>
      <c r="BI16" s="187" t="s">
        <v>6</v>
      </c>
      <c r="BJ16" s="187" t="s">
        <v>6</v>
      </c>
      <c r="BK16" s="110">
        <v>43.3</v>
      </c>
      <c r="BL16" s="110">
        <v>45.1</v>
      </c>
      <c r="BM16" s="110">
        <v>48</v>
      </c>
      <c r="BN16" s="110" t="s">
        <v>75</v>
      </c>
      <c r="BO16" s="110" t="s">
        <v>75</v>
      </c>
      <c r="BP16" s="75"/>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row>
    <row r="17" spans="1:105" s="86" customFormat="1">
      <c r="A17" s="227" t="s">
        <v>79</v>
      </c>
      <c r="B17" s="227"/>
      <c r="C17" s="181" t="s">
        <v>11</v>
      </c>
      <c r="D17" s="76" t="s">
        <v>6</v>
      </c>
      <c r="E17" s="76" t="s">
        <v>6</v>
      </c>
      <c r="F17" s="76" t="s">
        <v>6</v>
      </c>
      <c r="G17" s="76" t="s">
        <v>6</v>
      </c>
      <c r="H17" s="76" t="s">
        <v>6</v>
      </c>
      <c r="I17" s="76" t="s">
        <v>6</v>
      </c>
      <c r="J17" s="76" t="s">
        <v>6</v>
      </c>
      <c r="K17" s="76">
        <v>23.125</v>
      </c>
      <c r="L17" s="76">
        <v>25.151880781524522</v>
      </c>
      <c r="M17" s="76">
        <v>27.023024101252187</v>
      </c>
      <c r="N17" s="76">
        <v>28.107719771846561</v>
      </c>
      <c r="O17" s="76">
        <v>29.871729527692832</v>
      </c>
      <c r="P17" s="76">
        <v>31.041909899754415</v>
      </c>
      <c r="Q17" s="76">
        <v>34.077772483374424</v>
      </c>
      <c r="R17" s="76">
        <v>39.165202921327541</v>
      </c>
      <c r="S17" s="76">
        <v>36.732752578351857</v>
      </c>
      <c r="T17" s="76">
        <v>40.202884323212487</v>
      </c>
      <c r="U17" s="76">
        <v>42.065478052340737</v>
      </c>
      <c r="V17" s="76">
        <v>41.64194619811871</v>
      </c>
      <c r="W17" s="76">
        <v>42.308541160891636</v>
      </c>
      <c r="X17" s="76">
        <v>43.593662809035102</v>
      </c>
      <c r="Y17" s="76">
        <v>44.021301775147933</v>
      </c>
      <c r="Z17" s="76">
        <v>44.790640971538423</v>
      </c>
      <c r="AA17" s="76">
        <v>44.979672292718988</v>
      </c>
      <c r="AB17" s="76">
        <v>43.485898546539609</v>
      </c>
      <c r="AC17" s="76">
        <v>43.870633650315412</v>
      </c>
      <c r="AD17" s="76">
        <v>45.170535970192034</v>
      </c>
      <c r="AE17" s="76">
        <v>40.320066030814381</v>
      </c>
      <c r="AF17" s="76">
        <v>38.752195177219249</v>
      </c>
      <c r="AG17" s="76">
        <v>40.833665484906334</v>
      </c>
      <c r="AH17" s="76">
        <v>39.742286183567323</v>
      </c>
      <c r="AI17" s="76">
        <v>39.953984607240301</v>
      </c>
      <c r="AJ17" s="76">
        <v>41.105623254119266</v>
      </c>
      <c r="AK17" s="76">
        <v>41.168740666998502</v>
      </c>
      <c r="AL17" s="76">
        <v>41.243895548290752</v>
      </c>
      <c r="AM17" s="76">
        <v>41.447517220108978</v>
      </c>
      <c r="AN17" s="76">
        <v>40.768264816682795</v>
      </c>
      <c r="AO17" s="76">
        <v>41.020007183149175</v>
      </c>
      <c r="AP17" s="76">
        <v>43.193477464272625</v>
      </c>
      <c r="AQ17" s="76">
        <v>43.331179619715712</v>
      </c>
      <c r="AR17" s="76">
        <v>42.406962146519987</v>
      </c>
      <c r="AS17" s="76">
        <v>42.447709343562281</v>
      </c>
      <c r="AT17" s="76">
        <v>42.993130520117759</v>
      </c>
      <c r="AU17" s="76">
        <v>43.77217553688142</v>
      </c>
      <c r="AV17" s="76">
        <v>44.719427556894601</v>
      </c>
      <c r="AW17" s="76">
        <v>45.041608876560332</v>
      </c>
      <c r="AX17" s="76">
        <v>45.060939008795053</v>
      </c>
      <c r="AY17" s="76">
        <v>46.123069131425673</v>
      </c>
      <c r="AZ17" s="76">
        <v>47.599558077637724</v>
      </c>
      <c r="BA17" s="76">
        <v>46.980035380338641</v>
      </c>
      <c r="BB17" s="76">
        <v>47.751995153686096</v>
      </c>
      <c r="BC17" s="76">
        <v>48.00272355878348</v>
      </c>
      <c r="BD17" s="76">
        <v>48.648711998687389</v>
      </c>
      <c r="BE17" s="76">
        <v>48.569989929506548</v>
      </c>
      <c r="BF17" s="76">
        <v>48.131748437204017</v>
      </c>
      <c r="BG17" s="76">
        <v>47.998103591323932</v>
      </c>
      <c r="BH17" s="76">
        <v>47.009769460134301</v>
      </c>
      <c r="BI17" s="76">
        <v>46.876183263915181</v>
      </c>
      <c r="BJ17" s="76">
        <v>46.648223571300498</v>
      </c>
      <c r="BK17" s="76">
        <v>47.233890883169124</v>
      </c>
      <c r="BL17" s="76">
        <v>47.717025136045606</v>
      </c>
      <c r="BM17" s="76">
        <v>46.273789822093505</v>
      </c>
      <c r="BN17" s="76">
        <v>47.013059963488274</v>
      </c>
      <c r="BO17" s="76">
        <v>46.367132762887216</v>
      </c>
      <c r="BP17" s="75"/>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row>
    <row r="18" spans="1:105" s="84" customFormat="1">
      <c r="A18" s="228"/>
      <c r="B18" s="228"/>
      <c r="C18" s="176" t="s">
        <v>12</v>
      </c>
      <c r="D18" s="180" t="s">
        <v>6</v>
      </c>
      <c r="E18" s="180" t="s">
        <v>6</v>
      </c>
      <c r="F18" s="180" t="s">
        <v>6</v>
      </c>
      <c r="G18" s="180" t="s">
        <v>6</v>
      </c>
      <c r="H18" s="180" t="s">
        <v>6</v>
      </c>
      <c r="I18" s="180" t="s">
        <v>6</v>
      </c>
      <c r="J18" s="180" t="s">
        <v>6</v>
      </c>
      <c r="K18" s="180">
        <v>19.026898734177212</v>
      </c>
      <c r="L18" s="180">
        <v>20.386952012023453</v>
      </c>
      <c r="M18" s="180">
        <v>22.045689152192452</v>
      </c>
      <c r="N18" s="180">
        <v>22.941611877911786</v>
      </c>
      <c r="O18" s="180">
        <v>24.29068977234115</v>
      </c>
      <c r="P18" s="180">
        <v>24.680945287652481</v>
      </c>
      <c r="Q18" s="180">
        <v>25.753589260187699</v>
      </c>
      <c r="R18" s="180">
        <v>26.874364426365904</v>
      </c>
      <c r="S18" s="180">
        <v>31.618604185441075</v>
      </c>
      <c r="T18" s="180">
        <v>31.753266484351261</v>
      </c>
      <c r="U18" s="180">
        <v>31.542592013345843</v>
      </c>
      <c r="V18" s="180">
        <v>32.864278289090031</v>
      </c>
      <c r="W18" s="180">
        <v>33.460849947276785</v>
      </c>
      <c r="X18" s="180">
        <v>33.964141009777521</v>
      </c>
      <c r="Y18" s="180">
        <v>34.156213017751483</v>
      </c>
      <c r="Z18" s="180">
        <v>34.212500586111503</v>
      </c>
      <c r="AA18" s="180">
        <v>34.687692497228042</v>
      </c>
      <c r="AB18" s="180">
        <v>36.507363557609004</v>
      </c>
      <c r="AC18" s="180">
        <v>36.47961585538085</v>
      </c>
      <c r="AD18" s="180">
        <v>34.930560983871388</v>
      </c>
      <c r="AE18" s="180">
        <v>37.694882611885546</v>
      </c>
      <c r="AF18" s="180">
        <v>36.812885926317577</v>
      </c>
      <c r="AG18" s="180">
        <v>34.888501961442451</v>
      </c>
      <c r="AH18" s="180">
        <v>35.649759493175864</v>
      </c>
      <c r="AI18" s="180">
        <v>35.790202386284967</v>
      </c>
      <c r="AJ18" s="180">
        <v>35.168616655196146</v>
      </c>
      <c r="AK18" s="180">
        <v>35.454454952712794</v>
      </c>
      <c r="AL18" s="180">
        <v>35.61367397182871</v>
      </c>
      <c r="AM18" s="180">
        <v>35.529968129947569</v>
      </c>
      <c r="AN18" s="180">
        <v>36.064392613788421</v>
      </c>
      <c r="AO18" s="180">
        <v>36.184057634208692</v>
      </c>
      <c r="AP18" s="180">
        <v>34.421949432026381</v>
      </c>
      <c r="AQ18" s="180">
        <v>35.005538120731032</v>
      </c>
      <c r="AR18" s="180">
        <v>36.061876289975956</v>
      </c>
      <c r="AS18" s="180">
        <v>34.983474463824763</v>
      </c>
      <c r="AT18" s="180">
        <v>36.489205103042202</v>
      </c>
      <c r="AU18" s="180">
        <v>35.899693210617578</v>
      </c>
      <c r="AV18" s="180">
        <v>35.858395652875664</v>
      </c>
      <c r="AW18" s="180">
        <v>35.524911981222665</v>
      </c>
      <c r="AX18" s="180">
        <v>35.973588746509385</v>
      </c>
      <c r="AY18" s="180">
        <v>35.317801975183585</v>
      </c>
      <c r="AZ18" s="180">
        <v>34.713503741274543</v>
      </c>
      <c r="BA18" s="180">
        <v>34.986100581248422</v>
      </c>
      <c r="BB18" s="180">
        <v>35.304343245449999</v>
      </c>
      <c r="BC18" s="180">
        <v>35.608009280274374</v>
      </c>
      <c r="BD18" s="180">
        <v>35.351475517427275</v>
      </c>
      <c r="BE18" s="180">
        <v>35.055387713997987</v>
      </c>
      <c r="BF18" s="180">
        <v>36.138473195681001</v>
      </c>
      <c r="BG18" s="180">
        <v>35.218679625459288</v>
      </c>
      <c r="BH18" s="180">
        <v>36.151850864221473</v>
      </c>
      <c r="BI18" s="180">
        <v>35.860153982077499</v>
      </c>
      <c r="BJ18" s="180">
        <v>35.700197238658774</v>
      </c>
      <c r="BK18" s="180">
        <v>35.349677944957861</v>
      </c>
      <c r="BL18" s="180">
        <v>34.646281420057008</v>
      </c>
      <c r="BM18" s="180">
        <v>36.287236243276787</v>
      </c>
      <c r="BN18" s="180">
        <v>35.065299817441371</v>
      </c>
      <c r="BO18" s="180">
        <v>36.283950985361201</v>
      </c>
      <c r="BP18" s="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row>
    <row r="19" spans="1:105" s="86" customFormat="1">
      <c r="A19" s="229"/>
      <c r="B19" s="229"/>
      <c r="C19" s="182" t="s">
        <v>13</v>
      </c>
      <c r="D19" s="110" t="s">
        <v>6</v>
      </c>
      <c r="E19" s="110" t="s">
        <v>6</v>
      </c>
      <c r="F19" s="110" t="s">
        <v>6</v>
      </c>
      <c r="G19" s="110" t="s">
        <v>6</v>
      </c>
      <c r="H19" s="110" t="s">
        <v>6</v>
      </c>
      <c r="I19" s="110" t="s">
        <v>6</v>
      </c>
      <c r="J19" s="110" t="s">
        <v>6</v>
      </c>
      <c r="K19" s="110">
        <v>57.213212025316452</v>
      </c>
      <c r="L19" s="110">
        <v>54.06320780677801</v>
      </c>
      <c r="M19" s="110">
        <v>50.596921143575244</v>
      </c>
      <c r="N19" s="110">
        <v>48.621935820960502</v>
      </c>
      <c r="O19" s="110">
        <v>45.35125722052328</v>
      </c>
      <c r="P19" s="110">
        <v>43.719553927291756</v>
      </c>
      <c r="Q19" s="110">
        <v>39.671424723942906</v>
      </c>
      <c r="R19" s="110">
        <v>33.664602015346219</v>
      </c>
      <c r="S19" s="110">
        <v>31.438369880845098</v>
      </c>
      <c r="T19" s="110">
        <v>27.800761984900543</v>
      </c>
      <c r="U19" s="110">
        <v>26.264206026483158</v>
      </c>
      <c r="V19" s="110">
        <v>25.296011764407595</v>
      </c>
      <c r="W19" s="110">
        <v>23.960862208489662</v>
      </c>
      <c r="X19" s="110">
        <v>22.158332726787492</v>
      </c>
      <c r="Y19" s="110">
        <v>21.635502958579881</v>
      </c>
      <c r="Z19" s="110">
        <v>20.870258357950014</v>
      </c>
      <c r="AA19" s="110">
        <v>20.16508562276703</v>
      </c>
      <c r="AB19" s="110">
        <v>19.720377322167678</v>
      </c>
      <c r="AC19" s="110">
        <v>19.075416627436212</v>
      </c>
      <c r="AD19" s="110">
        <v>19.195393314051955</v>
      </c>
      <c r="AE19" s="110">
        <v>21.067956713132798</v>
      </c>
      <c r="AF19" s="110">
        <v>23.660705855694246</v>
      </c>
      <c r="AG19" s="110">
        <v>24.271539155425959</v>
      </c>
      <c r="AH19" s="110">
        <v>24.600132963122284</v>
      </c>
      <c r="AI19" s="110">
        <v>24.255813006474728</v>
      </c>
      <c r="AJ19" s="110">
        <v>23.723735881138417</v>
      </c>
      <c r="AK19" s="110">
        <v>23.368840219014437</v>
      </c>
      <c r="AL19" s="110">
        <v>23.136376478185412</v>
      </c>
      <c r="AM19" s="110">
        <v>23.0184023851136</v>
      </c>
      <c r="AN19" s="110">
        <v>23.165283982131463</v>
      </c>
      <c r="AO19" s="110">
        <v>22.793822491707687</v>
      </c>
      <c r="AP19" s="110">
        <v>22.384573103700991</v>
      </c>
      <c r="AQ19" s="110">
        <v>21.656359608639466</v>
      </c>
      <c r="AR19" s="110">
        <v>21.522650381939272</v>
      </c>
      <c r="AS19" s="110">
        <v>22.556753757448554</v>
      </c>
      <c r="AT19" s="110">
        <v>20.507850834151132</v>
      </c>
      <c r="AU19" s="110">
        <v>20.322795784980656</v>
      </c>
      <c r="AV19" s="110">
        <v>19.419486738042718</v>
      </c>
      <c r="AW19" s="110">
        <v>19.430811906540061</v>
      </c>
      <c r="AX19" s="110">
        <v>18.965472244695565</v>
      </c>
      <c r="AY19" s="110">
        <v>18.559128893390731</v>
      </c>
      <c r="AZ19" s="110">
        <v>17.6844272585748</v>
      </c>
      <c r="BA19" s="110">
        <v>18.033864038412936</v>
      </c>
      <c r="BB19" s="110">
        <v>16.943661600863908</v>
      </c>
      <c r="BC19" s="110">
        <v>16.386745347253743</v>
      </c>
      <c r="BD19" s="110">
        <v>15.999812483885336</v>
      </c>
      <c r="BE19" s="110">
        <v>16.374622356495468</v>
      </c>
      <c r="BF19" s="110">
        <v>15.729778367114985</v>
      </c>
      <c r="BG19" s="110">
        <v>16.78321678321678</v>
      </c>
      <c r="BH19" s="110">
        <v>16.838379675644227</v>
      </c>
      <c r="BI19" s="110">
        <v>17.263662754007324</v>
      </c>
      <c r="BJ19" s="110">
        <v>17.651579190040728</v>
      </c>
      <c r="BK19" s="110">
        <v>17.416431171873011</v>
      </c>
      <c r="BL19" s="110">
        <v>17.631510754081368</v>
      </c>
      <c r="BM19" s="110">
        <v>17.438973934629704</v>
      </c>
      <c r="BN19" s="110">
        <v>17.842999578710852</v>
      </c>
      <c r="BO19" s="110">
        <v>17.334009123162698</v>
      </c>
      <c r="BP19" s="3"/>
      <c r="BQ19" s="183"/>
      <c r="BR19" s="183"/>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row>
    <row r="20" spans="1:105" s="86" customFormat="1">
      <c r="A20" s="227" t="s">
        <v>98</v>
      </c>
      <c r="B20" s="227"/>
      <c r="C20" s="181" t="s">
        <v>11</v>
      </c>
      <c r="D20" s="76" t="s">
        <v>6</v>
      </c>
      <c r="E20" s="76" t="s">
        <v>6</v>
      </c>
      <c r="F20" s="76" t="s">
        <v>6</v>
      </c>
      <c r="G20" s="76" t="s">
        <v>6</v>
      </c>
      <c r="H20" s="76" t="s">
        <v>6</v>
      </c>
      <c r="I20" s="76" t="s">
        <v>6</v>
      </c>
      <c r="J20" s="76" t="s">
        <v>6</v>
      </c>
      <c r="K20" s="76" t="s">
        <v>6</v>
      </c>
      <c r="L20" s="76" t="s">
        <v>6</v>
      </c>
      <c r="M20" s="76" t="s">
        <v>6</v>
      </c>
      <c r="N20" s="76" t="s">
        <v>6</v>
      </c>
      <c r="O20" s="76" t="s">
        <v>6</v>
      </c>
      <c r="P20" s="76" t="s">
        <v>6</v>
      </c>
      <c r="Q20" s="76" t="s">
        <v>6</v>
      </c>
      <c r="R20" s="76" t="s">
        <v>6</v>
      </c>
      <c r="S20" s="76" t="s">
        <v>6</v>
      </c>
      <c r="T20" s="76" t="s">
        <v>6</v>
      </c>
      <c r="U20" s="76" t="s">
        <v>6</v>
      </c>
      <c r="V20" s="76" t="s">
        <v>6</v>
      </c>
      <c r="W20" s="76" t="s">
        <v>6</v>
      </c>
      <c r="X20" s="76">
        <v>31.4</v>
      </c>
      <c r="Y20" s="76">
        <v>31.9</v>
      </c>
      <c r="Z20" s="76">
        <v>32.6</v>
      </c>
      <c r="AA20" s="76">
        <v>33</v>
      </c>
      <c r="AB20" s="76">
        <v>36.799999999999997</v>
      </c>
      <c r="AC20" s="76">
        <v>40.200000000000003</v>
      </c>
      <c r="AD20" s="76">
        <v>40.799999999999997</v>
      </c>
      <c r="AE20" s="76">
        <v>43.6</v>
      </c>
      <c r="AF20" s="76">
        <v>44.6</v>
      </c>
      <c r="AG20" s="76">
        <v>45.9</v>
      </c>
      <c r="AH20" s="76">
        <v>47.8</v>
      </c>
      <c r="AI20" s="76">
        <v>48.3</v>
      </c>
      <c r="AJ20" s="76">
        <v>46.9</v>
      </c>
      <c r="AK20" s="76">
        <v>47.1</v>
      </c>
      <c r="AL20" s="76">
        <v>46.8</v>
      </c>
      <c r="AM20" s="76">
        <v>45.7</v>
      </c>
      <c r="AN20" s="76">
        <v>43.9</v>
      </c>
      <c r="AO20" s="76">
        <v>43.2</v>
      </c>
      <c r="AP20" s="76">
        <v>43.3</v>
      </c>
      <c r="AQ20" s="76">
        <v>42.6</v>
      </c>
      <c r="AR20" s="76">
        <v>42.2</v>
      </c>
      <c r="AS20" s="76" t="s">
        <v>75</v>
      </c>
      <c r="AT20" s="76" t="s">
        <v>75</v>
      </c>
      <c r="AU20" s="76">
        <v>47.2</v>
      </c>
      <c r="AV20" s="76">
        <v>49.2</v>
      </c>
      <c r="AW20" s="76">
        <v>50.1</v>
      </c>
      <c r="AX20" s="76">
        <v>50.8</v>
      </c>
      <c r="AY20" s="76">
        <v>51.6</v>
      </c>
      <c r="AZ20" s="76">
        <v>51.9</v>
      </c>
      <c r="BA20" s="76">
        <v>52.1</v>
      </c>
      <c r="BB20" s="76">
        <v>52</v>
      </c>
      <c r="BC20" s="76">
        <v>52.6</v>
      </c>
      <c r="BD20" s="76">
        <v>53.4</v>
      </c>
      <c r="BE20" s="76">
        <v>53.9</v>
      </c>
      <c r="BF20" s="76">
        <v>54.2</v>
      </c>
      <c r="BG20" s="76">
        <v>54.7</v>
      </c>
      <c r="BH20" s="76">
        <v>55</v>
      </c>
      <c r="BI20" s="76">
        <v>55.4</v>
      </c>
      <c r="BJ20" s="76">
        <v>55.7</v>
      </c>
      <c r="BK20" s="76">
        <v>55.6</v>
      </c>
      <c r="BL20" s="76">
        <v>56.2</v>
      </c>
      <c r="BM20" s="76">
        <v>56.3</v>
      </c>
      <c r="BN20" s="76">
        <v>56.9</v>
      </c>
      <c r="BO20" s="76" t="s">
        <v>75</v>
      </c>
      <c r="BP20" s="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row>
    <row r="21" spans="1:105" s="84" customFormat="1">
      <c r="A21" s="228"/>
      <c r="B21" s="228"/>
      <c r="C21" s="176" t="s">
        <v>12</v>
      </c>
      <c r="D21" s="180" t="s">
        <v>6</v>
      </c>
      <c r="E21" s="180" t="s">
        <v>6</v>
      </c>
      <c r="F21" s="180" t="s">
        <v>6</v>
      </c>
      <c r="G21" s="180" t="s">
        <v>6</v>
      </c>
      <c r="H21" s="180" t="s">
        <v>6</v>
      </c>
      <c r="I21" s="180" t="s">
        <v>6</v>
      </c>
      <c r="J21" s="180" t="s">
        <v>6</v>
      </c>
      <c r="K21" s="180" t="s">
        <v>6</v>
      </c>
      <c r="L21" s="180" t="s">
        <v>6</v>
      </c>
      <c r="M21" s="180" t="s">
        <v>6</v>
      </c>
      <c r="N21" s="180" t="s">
        <v>6</v>
      </c>
      <c r="O21" s="180" t="s">
        <v>6</v>
      </c>
      <c r="P21" s="180" t="s">
        <v>6</v>
      </c>
      <c r="Q21" s="180" t="s">
        <v>6</v>
      </c>
      <c r="R21" s="180" t="s">
        <v>6</v>
      </c>
      <c r="S21" s="180" t="s">
        <v>6</v>
      </c>
      <c r="T21" s="180" t="s">
        <v>6</v>
      </c>
      <c r="U21" s="180" t="s">
        <v>6</v>
      </c>
      <c r="V21" s="180" t="s">
        <v>6</v>
      </c>
      <c r="W21" s="180" t="s">
        <v>6</v>
      </c>
      <c r="X21" s="180">
        <v>19.7</v>
      </c>
      <c r="Y21" s="180">
        <v>20.3</v>
      </c>
      <c r="Z21" s="180">
        <v>20.6</v>
      </c>
      <c r="AA21" s="180">
        <v>20.8</v>
      </c>
      <c r="AB21" s="180">
        <v>26.7</v>
      </c>
      <c r="AC21" s="180">
        <v>27.5</v>
      </c>
      <c r="AD21" s="180">
        <v>26.3</v>
      </c>
      <c r="AE21" s="180">
        <v>27.5</v>
      </c>
      <c r="AF21" s="180">
        <v>28.2</v>
      </c>
      <c r="AG21" s="180">
        <v>28.9</v>
      </c>
      <c r="AH21" s="180">
        <v>29.2</v>
      </c>
      <c r="AI21" s="180">
        <v>30.1</v>
      </c>
      <c r="AJ21" s="180">
        <v>31.1</v>
      </c>
      <c r="AK21" s="180">
        <v>32.4</v>
      </c>
      <c r="AL21" s="180">
        <v>33.200000000000003</v>
      </c>
      <c r="AM21" s="180">
        <v>34.1</v>
      </c>
      <c r="AN21" s="180">
        <v>34.9</v>
      </c>
      <c r="AO21" s="180">
        <v>35.4</v>
      </c>
      <c r="AP21" s="180">
        <v>36</v>
      </c>
      <c r="AQ21" s="180">
        <v>36.1</v>
      </c>
      <c r="AR21" s="180">
        <v>36.5</v>
      </c>
      <c r="AS21" s="180" t="s">
        <v>75</v>
      </c>
      <c r="AT21" s="180" t="s">
        <v>75</v>
      </c>
      <c r="AU21" s="180">
        <v>34</v>
      </c>
      <c r="AV21" s="180">
        <v>33.299999999999997</v>
      </c>
      <c r="AW21" s="180">
        <v>33.299999999999997</v>
      </c>
      <c r="AX21" s="180">
        <v>33.200000000000003</v>
      </c>
      <c r="AY21" s="180">
        <v>32.9</v>
      </c>
      <c r="AZ21" s="180">
        <v>32.799999999999997</v>
      </c>
      <c r="BA21" s="180">
        <v>32.6</v>
      </c>
      <c r="BB21" s="186">
        <v>32.9</v>
      </c>
      <c r="BC21" s="186">
        <v>33.1</v>
      </c>
      <c r="BD21" s="186">
        <v>32.6</v>
      </c>
      <c r="BE21" s="186">
        <v>32.4</v>
      </c>
      <c r="BF21" s="186">
        <v>32.4</v>
      </c>
      <c r="BG21" s="185">
        <v>32.1</v>
      </c>
      <c r="BH21" s="185">
        <v>32.200000000000003</v>
      </c>
      <c r="BI21" s="185">
        <v>31.9</v>
      </c>
      <c r="BJ21" s="185">
        <v>31.7</v>
      </c>
      <c r="BK21" s="185">
        <v>31.7</v>
      </c>
      <c r="BL21" s="180">
        <v>31.1</v>
      </c>
      <c r="BM21" s="180">
        <v>31.2</v>
      </c>
      <c r="BN21" s="185">
        <v>30.6</v>
      </c>
      <c r="BO21" s="180" t="s">
        <v>75</v>
      </c>
      <c r="BP21" s="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row>
    <row r="22" spans="1:105" s="86" customFormat="1">
      <c r="A22" s="229"/>
      <c r="B22" s="229"/>
      <c r="C22" s="182" t="s">
        <v>13</v>
      </c>
      <c r="D22" s="110" t="s">
        <v>6</v>
      </c>
      <c r="E22" s="110" t="s">
        <v>6</v>
      </c>
      <c r="F22" s="110" t="s">
        <v>6</v>
      </c>
      <c r="G22" s="110" t="s">
        <v>6</v>
      </c>
      <c r="H22" s="110" t="s">
        <v>6</v>
      </c>
      <c r="I22" s="110" t="s">
        <v>6</v>
      </c>
      <c r="J22" s="110" t="s">
        <v>6</v>
      </c>
      <c r="K22" s="110" t="s">
        <v>6</v>
      </c>
      <c r="L22" s="110" t="s">
        <v>6</v>
      </c>
      <c r="M22" s="110" t="s">
        <v>6</v>
      </c>
      <c r="N22" s="110" t="s">
        <v>6</v>
      </c>
      <c r="O22" s="110" t="s">
        <v>6</v>
      </c>
      <c r="P22" s="110" t="s">
        <v>6</v>
      </c>
      <c r="Q22" s="110" t="s">
        <v>6</v>
      </c>
      <c r="R22" s="110" t="s">
        <v>6</v>
      </c>
      <c r="S22" s="110" t="s">
        <v>6</v>
      </c>
      <c r="T22" s="110" t="s">
        <v>6</v>
      </c>
      <c r="U22" s="110" t="s">
        <v>6</v>
      </c>
      <c r="V22" s="110" t="s">
        <v>6</v>
      </c>
      <c r="W22" s="110" t="s">
        <v>6</v>
      </c>
      <c r="X22" s="110">
        <v>27.500000000000007</v>
      </c>
      <c r="Y22" s="110">
        <v>26.499999999999996</v>
      </c>
      <c r="Z22" s="110">
        <v>25.299999999999997</v>
      </c>
      <c r="AA22" s="110">
        <v>25.300000000000004</v>
      </c>
      <c r="AB22" s="110">
        <v>29.7</v>
      </c>
      <c r="AC22" s="110">
        <v>28.4</v>
      </c>
      <c r="AD22" s="110">
        <v>25.500000000000007</v>
      </c>
      <c r="AE22" s="110">
        <v>24.800000000000004</v>
      </c>
      <c r="AF22" s="110">
        <v>27.200000000000003</v>
      </c>
      <c r="AG22" s="110">
        <v>25.200000000000003</v>
      </c>
      <c r="AH22" s="110">
        <v>23</v>
      </c>
      <c r="AI22" s="110">
        <v>21.599999999999994</v>
      </c>
      <c r="AJ22" s="110">
        <v>22</v>
      </c>
      <c r="AK22" s="110">
        <v>20.5</v>
      </c>
      <c r="AL22" s="110">
        <v>20</v>
      </c>
      <c r="AM22" s="110">
        <v>20.2</v>
      </c>
      <c r="AN22" s="110">
        <v>21.2</v>
      </c>
      <c r="AO22" s="110">
        <v>21.4</v>
      </c>
      <c r="AP22" s="110">
        <v>20.7</v>
      </c>
      <c r="AQ22" s="110">
        <v>21.3</v>
      </c>
      <c r="AR22" s="110">
        <v>21.3</v>
      </c>
      <c r="AS22" s="110" t="s">
        <v>75</v>
      </c>
      <c r="AT22" s="110" t="s">
        <v>75</v>
      </c>
      <c r="AU22" s="110">
        <v>18.8</v>
      </c>
      <c r="AV22" s="110">
        <v>17.5</v>
      </c>
      <c r="AW22" s="110">
        <v>16.600000000000001</v>
      </c>
      <c r="AX22" s="110">
        <v>16</v>
      </c>
      <c r="AY22" s="110">
        <v>15.5</v>
      </c>
      <c r="AZ22" s="110">
        <v>15.3</v>
      </c>
      <c r="BA22" s="110">
        <v>15.3</v>
      </c>
      <c r="BB22" s="184">
        <v>15.099999999999994</v>
      </c>
      <c r="BC22" s="184">
        <v>14.299999999999997</v>
      </c>
      <c r="BD22" s="184">
        <v>14</v>
      </c>
      <c r="BE22" s="184">
        <v>13.700000000000003</v>
      </c>
      <c r="BF22" s="184">
        <v>13.400000000000006</v>
      </c>
      <c r="BG22" s="184">
        <v>13.199999999999989</v>
      </c>
      <c r="BH22" s="184">
        <v>12.799999999999997</v>
      </c>
      <c r="BI22" s="184">
        <v>12.700000000000003</v>
      </c>
      <c r="BJ22" s="184">
        <v>12.599999999999994</v>
      </c>
      <c r="BK22" s="184">
        <v>12.700000000000003</v>
      </c>
      <c r="BL22" s="110">
        <v>9.1999999999999993</v>
      </c>
      <c r="BM22" s="110">
        <v>9.1</v>
      </c>
      <c r="BN22" s="184">
        <v>9.1</v>
      </c>
      <c r="BO22" s="110" t="s">
        <v>75</v>
      </c>
      <c r="BP22" s="3"/>
      <c r="BQ22" s="183"/>
      <c r="BR22" s="183"/>
      <c r="BS22" s="183"/>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row>
    <row r="23" spans="1:105" s="178" customFormat="1">
      <c r="A23" s="227" t="s">
        <v>97</v>
      </c>
      <c r="B23" s="227"/>
      <c r="C23" s="181" t="s">
        <v>11</v>
      </c>
      <c r="D23" s="76" t="s">
        <v>6</v>
      </c>
      <c r="E23" s="76" t="s">
        <v>6</v>
      </c>
      <c r="F23" s="76" t="s">
        <v>6</v>
      </c>
      <c r="G23" s="76" t="s">
        <v>6</v>
      </c>
      <c r="H23" s="76" t="s">
        <v>6</v>
      </c>
      <c r="I23" s="76" t="s">
        <v>6</v>
      </c>
      <c r="J23" s="76" t="s">
        <v>6</v>
      </c>
      <c r="K23" s="76" t="s">
        <v>6</v>
      </c>
      <c r="L23" s="76" t="s">
        <v>6</v>
      </c>
      <c r="M23" s="76" t="s">
        <v>6</v>
      </c>
      <c r="N23" s="76" t="s">
        <v>6</v>
      </c>
      <c r="O23" s="76" t="s">
        <v>6</v>
      </c>
      <c r="P23" s="76" t="s">
        <v>6</v>
      </c>
      <c r="Q23" s="76" t="s">
        <v>6</v>
      </c>
      <c r="R23" s="76" t="s">
        <v>6</v>
      </c>
      <c r="S23" s="76" t="s">
        <v>6</v>
      </c>
      <c r="T23" s="76" t="s">
        <v>6</v>
      </c>
      <c r="U23" s="76" t="s">
        <v>6</v>
      </c>
      <c r="V23" s="76" t="s">
        <v>6</v>
      </c>
      <c r="W23" s="76" t="s">
        <v>6</v>
      </c>
      <c r="X23" s="76" t="s">
        <v>6</v>
      </c>
      <c r="Y23" s="76" t="s">
        <v>6</v>
      </c>
      <c r="Z23" s="76" t="s">
        <v>6</v>
      </c>
      <c r="AA23" s="76" t="s">
        <v>6</v>
      </c>
      <c r="AB23" s="76" t="s">
        <v>6</v>
      </c>
      <c r="AC23" s="76" t="s">
        <v>6</v>
      </c>
      <c r="AD23" s="76" t="s">
        <v>6</v>
      </c>
      <c r="AE23" s="76" t="s">
        <v>6</v>
      </c>
      <c r="AF23" s="76" t="s">
        <v>6</v>
      </c>
      <c r="AG23" s="76" t="s">
        <v>6</v>
      </c>
      <c r="AH23" s="76" t="s">
        <v>6</v>
      </c>
      <c r="AI23" s="76" t="s">
        <v>6</v>
      </c>
      <c r="AJ23" s="76" t="s">
        <v>6</v>
      </c>
      <c r="AK23" s="76" t="s">
        <v>6</v>
      </c>
      <c r="AL23" s="76" t="s">
        <v>6</v>
      </c>
      <c r="AM23" s="76" t="s">
        <v>6</v>
      </c>
      <c r="AN23" s="76" t="s">
        <v>6</v>
      </c>
      <c r="AO23" s="76" t="s">
        <v>6</v>
      </c>
      <c r="AP23" s="76" t="s">
        <v>6</v>
      </c>
      <c r="AQ23" s="76" t="s">
        <v>6</v>
      </c>
      <c r="AR23" s="76" t="s">
        <v>6</v>
      </c>
      <c r="AS23" s="76" t="s">
        <v>6</v>
      </c>
      <c r="AT23" s="76" t="s">
        <v>6</v>
      </c>
      <c r="AU23" s="76" t="s">
        <v>6</v>
      </c>
      <c r="AV23" s="76" t="s">
        <v>6</v>
      </c>
      <c r="AW23" s="76" t="s">
        <v>6</v>
      </c>
      <c r="AX23" s="76" t="s">
        <v>6</v>
      </c>
      <c r="AY23" s="76" t="s">
        <v>6</v>
      </c>
      <c r="AZ23" s="76" t="s">
        <v>6</v>
      </c>
      <c r="BA23" s="76" t="s">
        <v>6</v>
      </c>
      <c r="BB23" s="76" t="s">
        <v>6</v>
      </c>
      <c r="BC23" s="76" t="s">
        <v>6</v>
      </c>
      <c r="BD23" s="76" t="s">
        <v>6</v>
      </c>
      <c r="BE23" s="76" t="s">
        <v>6</v>
      </c>
      <c r="BF23" s="76" t="s">
        <v>6</v>
      </c>
      <c r="BG23" s="76" t="s">
        <v>6</v>
      </c>
      <c r="BH23" s="76" t="s">
        <v>6</v>
      </c>
      <c r="BI23" s="76" t="s">
        <v>6</v>
      </c>
      <c r="BJ23" s="76" t="s">
        <v>6</v>
      </c>
      <c r="BK23" s="76" t="s">
        <v>6</v>
      </c>
      <c r="BL23" s="76" t="s">
        <v>6</v>
      </c>
      <c r="BM23" s="76" t="s">
        <v>6</v>
      </c>
      <c r="BN23" s="76" t="s">
        <v>75</v>
      </c>
      <c r="BO23" s="76" t="s">
        <v>75</v>
      </c>
      <c r="BP23" s="3"/>
    </row>
    <row r="24" spans="1:105" s="178" customFormat="1">
      <c r="A24" s="228"/>
      <c r="B24" s="228"/>
      <c r="C24" s="176" t="s">
        <v>12</v>
      </c>
      <c r="D24" s="180" t="s">
        <v>6</v>
      </c>
      <c r="E24" s="180" t="s">
        <v>6</v>
      </c>
      <c r="F24" s="180" t="s">
        <v>6</v>
      </c>
      <c r="G24" s="180" t="s">
        <v>6</v>
      </c>
      <c r="H24" s="180" t="s">
        <v>6</v>
      </c>
      <c r="I24" s="180" t="s">
        <v>6</v>
      </c>
      <c r="J24" s="180" t="s">
        <v>6</v>
      </c>
      <c r="K24" s="180" t="s">
        <v>6</v>
      </c>
      <c r="L24" s="180" t="s">
        <v>6</v>
      </c>
      <c r="M24" s="180" t="s">
        <v>6</v>
      </c>
      <c r="N24" s="180" t="s">
        <v>6</v>
      </c>
      <c r="O24" s="180" t="s">
        <v>6</v>
      </c>
      <c r="P24" s="180" t="s">
        <v>6</v>
      </c>
      <c r="Q24" s="180" t="s">
        <v>6</v>
      </c>
      <c r="R24" s="180" t="s">
        <v>6</v>
      </c>
      <c r="S24" s="180" t="s">
        <v>6</v>
      </c>
      <c r="T24" s="180" t="s">
        <v>6</v>
      </c>
      <c r="U24" s="180" t="s">
        <v>6</v>
      </c>
      <c r="V24" s="180" t="s">
        <v>6</v>
      </c>
      <c r="W24" s="180" t="s">
        <v>6</v>
      </c>
      <c r="X24" s="180" t="s">
        <v>6</v>
      </c>
      <c r="Y24" s="180" t="s">
        <v>6</v>
      </c>
      <c r="Z24" s="180" t="s">
        <v>6</v>
      </c>
      <c r="AA24" s="180" t="s">
        <v>6</v>
      </c>
      <c r="AB24" s="180" t="s">
        <v>6</v>
      </c>
      <c r="AC24" s="180" t="s">
        <v>6</v>
      </c>
      <c r="AD24" s="180" t="s">
        <v>6</v>
      </c>
      <c r="AE24" s="180" t="s">
        <v>6</v>
      </c>
      <c r="AF24" s="180" t="s">
        <v>6</v>
      </c>
      <c r="AG24" s="180" t="s">
        <v>6</v>
      </c>
      <c r="AH24" s="180" t="s">
        <v>6</v>
      </c>
      <c r="AI24" s="180" t="s">
        <v>6</v>
      </c>
      <c r="AJ24" s="180" t="s">
        <v>6</v>
      </c>
      <c r="AK24" s="180" t="s">
        <v>6</v>
      </c>
      <c r="AL24" s="180" t="s">
        <v>6</v>
      </c>
      <c r="AM24" s="180" t="s">
        <v>6</v>
      </c>
      <c r="AN24" s="180" t="s">
        <v>6</v>
      </c>
      <c r="AO24" s="180" t="s">
        <v>6</v>
      </c>
      <c r="AP24" s="180" t="s">
        <v>6</v>
      </c>
      <c r="AQ24" s="180" t="s">
        <v>6</v>
      </c>
      <c r="AR24" s="180" t="s">
        <v>6</v>
      </c>
      <c r="AS24" s="180" t="s">
        <v>6</v>
      </c>
      <c r="AT24" s="180" t="s">
        <v>6</v>
      </c>
      <c r="AU24" s="180" t="s">
        <v>6</v>
      </c>
      <c r="AV24" s="180" t="s">
        <v>6</v>
      </c>
      <c r="AW24" s="180" t="s">
        <v>6</v>
      </c>
      <c r="AX24" s="180" t="s">
        <v>6</v>
      </c>
      <c r="AY24" s="180" t="s">
        <v>6</v>
      </c>
      <c r="AZ24" s="180" t="s">
        <v>6</v>
      </c>
      <c r="BA24" s="180" t="s">
        <v>6</v>
      </c>
      <c r="BB24" s="180" t="s">
        <v>6</v>
      </c>
      <c r="BC24" s="180" t="s">
        <v>6</v>
      </c>
      <c r="BD24" s="180" t="s">
        <v>6</v>
      </c>
      <c r="BE24" s="180" t="s">
        <v>6</v>
      </c>
      <c r="BF24" s="180" t="s">
        <v>6</v>
      </c>
      <c r="BG24" s="180" t="s">
        <v>6</v>
      </c>
      <c r="BH24" s="180" t="s">
        <v>6</v>
      </c>
      <c r="BI24" s="180" t="s">
        <v>6</v>
      </c>
      <c r="BJ24" s="180" t="s">
        <v>6</v>
      </c>
      <c r="BK24" s="180" t="s">
        <v>6</v>
      </c>
      <c r="BL24" s="180" t="s">
        <v>6</v>
      </c>
      <c r="BM24" s="180" t="s">
        <v>6</v>
      </c>
      <c r="BN24" s="180" t="s">
        <v>75</v>
      </c>
      <c r="BO24" s="180" t="s">
        <v>75</v>
      </c>
      <c r="BP24" s="3"/>
    </row>
    <row r="25" spans="1:105" s="178" customFormat="1">
      <c r="A25" s="229"/>
      <c r="B25" s="229"/>
      <c r="C25" s="182" t="s">
        <v>13</v>
      </c>
      <c r="D25" s="110" t="s">
        <v>6</v>
      </c>
      <c r="E25" s="110" t="s">
        <v>6</v>
      </c>
      <c r="F25" s="110" t="s">
        <v>6</v>
      </c>
      <c r="G25" s="110" t="s">
        <v>6</v>
      </c>
      <c r="H25" s="110" t="s">
        <v>6</v>
      </c>
      <c r="I25" s="110" t="s">
        <v>6</v>
      </c>
      <c r="J25" s="110" t="s">
        <v>6</v>
      </c>
      <c r="K25" s="110" t="s">
        <v>6</v>
      </c>
      <c r="L25" s="110" t="s">
        <v>6</v>
      </c>
      <c r="M25" s="110" t="s">
        <v>6</v>
      </c>
      <c r="N25" s="110" t="s">
        <v>6</v>
      </c>
      <c r="O25" s="110" t="s">
        <v>6</v>
      </c>
      <c r="P25" s="110" t="s">
        <v>6</v>
      </c>
      <c r="Q25" s="110" t="s">
        <v>6</v>
      </c>
      <c r="R25" s="110" t="s">
        <v>6</v>
      </c>
      <c r="S25" s="110" t="s">
        <v>6</v>
      </c>
      <c r="T25" s="110" t="s">
        <v>6</v>
      </c>
      <c r="U25" s="110" t="s">
        <v>6</v>
      </c>
      <c r="V25" s="110" t="s">
        <v>6</v>
      </c>
      <c r="W25" s="110" t="s">
        <v>6</v>
      </c>
      <c r="X25" s="110" t="s">
        <v>6</v>
      </c>
      <c r="Y25" s="110" t="s">
        <v>6</v>
      </c>
      <c r="Z25" s="110" t="s">
        <v>6</v>
      </c>
      <c r="AA25" s="110" t="s">
        <v>6</v>
      </c>
      <c r="AB25" s="110" t="s">
        <v>6</v>
      </c>
      <c r="AC25" s="110" t="s">
        <v>6</v>
      </c>
      <c r="AD25" s="110" t="s">
        <v>6</v>
      </c>
      <c r="AE25" s="110" t="s">
        <v>6</v>
      </c>
      <c r="AF25" s="110" t="s">
        <v>6</v>
      </c>
      <c r="AG25" s="110" t="s">
        <v>6</v>
      </c>
      <c r="AH25" s="110" t="s">
        <v>6</v>
      </c>
      <c r="AI25" s="110" t="s">
        <v>6</v>
      </c>
      <c r="AJ25" s="110" t="s">
        <v>6</v>
      </c>
      <c r="AK25" s="110" t="s">
        <v>6</v>
      </c>
      <c r="AL25" s="110" t="s">
        <v>6</v>
      </c>
      <c r="AM25" s="110" t="s">
        <v>6</v>
      </c>
      <c r="AN25" s="110" t="s">
        <v>6</v>
      </c>
      <c r="AO25" s="110" t="s">
        <v>6</v>
      </c>
      <c r="AP25" s="110" t="s">
        <v>6</v>
      </c>
      <c r="AQ25" s="110" t="s">
        <v>6</v>
      </c>
      <c r="AR25" s="110" t="s">
        <v>6</v>
      </c>
      <c r="AS25" s="110" t="s">
        <v>6</v>
      </c>
      <c r="AT25" s="110" t="s">
        <v>6</v>
      </c>
      <c r="AU25" s="110" t="s">
        <v>6</v>
      </c>
      <c r="AV25" s="110" t="s">
        <v>6</v>
      </c>
      <c r="AW25" s="110" t="s">
        <v>6</v>
      </c>
      <c r="AX25" s="110" t="s">
        <v>6</v>
      </c>
      <c r="AY25" s="110" t="s">
        <v>6</v>
      </c>
      <c r="AZ25" s="110" t="s">
        <v>6</v>
      </c>
      <c r="BA25" s="110" t="s">
        <v>6</v>
      </c>
      <c r="BB25" s="110" t="s">
        <v>6</v>
      </c>
      <c r="BC25" s="110" t="s">
        <v>6</v>
      </c>
      <c r="BD25" s="110" t="s">
        <v>6</v>
      </c>
      <c r="BE25" s="110" t="s">
        <v>6</v>
      </c>
      <c r="BF25" s="110" t="s">
        <v>6</v>
      </c>
      <c r="BG25" s="110" t="s">
        <v>6</v>
      </c>
      <c r="BH25" s="110" t="s">
        <v>6</v>
      </c>
      <c r="BI25" s="110" t="s">
        <v>6</v>
      </c>
      <c r="BJ25" s="110" t="s">
        <v>6</v>
      </c>
      <c r="BK25" s="110" t="s">
        <v>6</v>
      </c>
      <c r="BL25" s="110" t="s">
        <v>6</v>
      </c>
      <c r="BM25" s="110" t="s">
        <v>6</v>
      </c>
      <c r="BN25" s="110" t="s">
        <v>75</v>
      </c>
      <c r="BO25" s="110" t="s">
        <v>75</v>
      </c>
      <c r="BP25" s="3"/>
    </row>
    <row r="26" spans="1:105" s="84" customFormat="1">
      <c r="A26" s="227" t="s">
        <v>33</v>
      </c>
      <c r="B26" s="227"/>
      <c r="C26" s="181" t="s">
        <v>11</v>
      </c>
      <c r="D26" s="76" t="s">
        <v>6</v>
      </c>
      <c r="E26" s="76" t="s">
        <v>6</v>
      </c>
      <c r="F26" s="76" t="s">
        <v>6</v>
      </c>
      <c r="G26" s="76" t="s">
        <v>6</v>
      </c>
      <c r="H26" s="76" t="s">
        <v>6</v>
      </c>
      <c r="I26" s="76" t="s">
        <v>6</v>
      </c>
      <c r="J26" s="76" t="s">
        <v>6</v>
      </c>
      <c r="K26" s="76" t="s">
        <v>6</v>
      </c>
      <c r="L26" s="76" t="s">
        <v>6</v>
      </c>
      <c r="M26" s="76" t="s">
        <v>6</v>
      </c>
      <c r="N26" s="76" t="s">
        <v>6</v>
      </c>
      <c r="O26" s="76" t="s">
        <v>6</v>
      </c>
      <c r="P26" s="76" t="s">
        <v>6</v>
      </c>
      <c r="Q26" s="76" t="s">
        <v>6</v>
      </c>
      <c r="R26" s="76" t="s">
        <v>6</v>
      </c>
      <c r="S26" s="76" t="s">
        <v>6</v>
      </c>
      <c r="T26" s="76" t="s">
        <v>6</v>
      </c>
      <c r="U26" s="76" t="s">
        <v>6</v>
      </c>
      <c r="V26" s="76" t="s">
        <v>6</v>
      </c>
      <c r="W26" s="76" t="s">
        <v>6</v>
      </c>
      <c r="X26" s="76" t="s">
        <v>6</v>
      </c>
      <c r="Y26" s="76" t="s">
        <v>6</v>
      </c>
      <c r="Z26" s="76" t="s">
        <v>6</v>
      </c>
      <c r="AA26" s="76" t="s">
        <v>6</v>
      </c>
      <c r="AB26" s="76" t="s">
        <v>6</v>
      </c>
      <c r="AC26" s="76" t="s">
        <v>6</v>
      </c>
      <c r="AD26" s="76" t="s">
        <v>6</v>
      </c>
      <c r="AE26" s="76" t="s">
        <v>6</v>
      </c>
      <c r="AF26" s="76" t="s">
        <v>6</v>
      </c>
      <c r="AG26" s="76" t="s">
        <v>6</v>
      </c>
      <c r="AH26" s="76" t="s">
        <v>6</v>
      </c>
      <c r="AI26" s="76">
        <v>25.5</v>
      </c>
      <c r="AJ26" s="76">
        <v>27.1</v>
      </c>
      <c r="AK26" s="76">
        <v>26.7</v>
      </c>
      <c r="AL26" s="76">
        <v>28</v>
      </c>
      <c r="AM26" s="76">
        <v>29.3</v>
      </c>
      <c r="AN26" s="76">
        <v>33</v>
      </c>
      <c r="AO26" s="76">
        <v>31.6</v>
      </c>
      <c r="AP26" s="76">
        <v>27.7</v>
      </c>
      <c r="AQ26" s="76">
        <v>29.8</v>
      </c>
      <c r="AR26" s="76">
        <v>28.1</v>
      </c>
      <c r="AS26" s="76">
        <v>28.5</v>
      </c>
      <c r="AT26" s="76">
        <v>29.2</v>
      </c>
      <c r="AU26" s="76">
        <v>30.4</v>
      </c>
      <c r="AV26" s="76">
        <v>31.3</v>
      </c>
      <c r="AW26" s="76">
        <f xml:space="preserve"> 151959/469204*100</f>
        <v>32.386552544309083</v>
      </c>
      <c r="AX26" s="76">
        <f>155561/465112*100</f>
        <v>33.445922702488865</v>
      </c>
      <c r="AY26" s="76" t="s">
        <v>6</v>
      </c>
      <c r="AZ26" s="76" t="s">
        <v>6</v>
      </c>
      <c r="BA26" s="76">
        <f>183108/496313*100</f>
        <v>36.893653803144389</v>
      </c>
      <c r="BB26" s="76">
        <f>180406/491239*100</f>
        <v>36.724690018504234</v>
      </c>
      <c r="BC26" s="76">
        <f>185534/511594*100</f>
        <v>36.265867074281559</v>
      </c>
      <c r="BD26" s="76">
        <f>192787/526012*100</f>
        <v>36.650684775252273</v>
      </c>
      <c r="BE26" s="76">
        <f>186212/503914*100</f>
        <v>36.953130891382258</v>
      </c>
      <c r="BF26" s="76">
        <f>192066/528612*100</f>
        <v>36.334021929127601</v>
      </c>
      <c r="BG26" s="76">
        <f>186977/521136*100</f>
        <v>35.878734150010743</v>
      </c>
      <c r="BH26" s="76">
        <f>178683/508203*100</f>
        <v>35.159768832533459</v>
      </c>
      <c r="BI26" s="76">
        <v>34.258922515898838</v>
      </c>
      <c r="BJ26" s="76">
        <v>33.483150544382347</v>
      </c>
      <c r="BK26" s="76">
        <v>32.730343042522193</v>
      </c>
      <c r="BL26" s="76">
        <v>29.668754452939737</v>
      </c>
      <c r="BM26" s="76">
        <v>33.32</v>
      </c>
      <c r="BN26" s="76">
        <v>36.700000000000003</v>
      </c>
      <c r="BO26" s="76" t="s">
        <v>75</v>
      </c>
      <c r="BP26" s="3"/>
    </row>
    <row r="27" spans="1:105" s="84" customFormat="1">
      <c r="A27" s="228"/>
      <c r="B27" s="228"/>
      <c r="C27" s="176" t="s">
        <v>12</v>
      </c>
      <c r="D27" s="180" t="s">
        <v>6</v>
      </c>
      <c r="E27" s="180" t="s">
        <v>6</v>
      </c>
      <c r="F27" s="180" t="s">
        <v>6</v>
      </c>
      <c r="G27" s="180" t="s">
        <v>6</v>
      </c>
      <c r="H27" s="180" t="s">
        <v>6</v>
      </c>
      <c r="I27" s="180" t="s">
        <v>6</v>
      </c>
      <c r="J27" s="180" t="s">
        <v>6</v>
      </c>
      <c r="K27" s="180" t="s">
        <v>6</v>
      </c>
      <c r="L27" s="180" t="s">
        <v>6</v>
      </c>
      <c r="M27" s="180" t="s">
        <v>6</v>
      </c>
      <c r="N27" s="180" t="s">
        <v>6</v>
      </c>
      <c r="O27" s="180" t="s">
        <v>6</v>
      </c>
      <c r="P27" s="180" t="s">
        <v>6</v>
      </c>
      <c r="Q27" s="180" t="s">
        <v>6</v>
      </c>
      <c r="R27" s="180" t="s">
        <v>6</v>
      </c>
      <c r="S27" s="180" t="s">
        <v>6</v>
      </c>
      <c r="T27" s="180" t="s">
        <v>6</v>
      </c>
      <c r="U27" s="180" t="s">
        <v>6</v>
      </c>
      <c r="V27" s="180" t="s">
        <v>6</v>
      </c>
      <c r="W27" s="180" t="s">
        <v>6</v>
      </c>
      <c r="X27" s="180" t="s">
        <v>6</v>
      </c>
      <c r="Y27" s="180" t="s">
        <v>6</v>
      </c>
      <c r="Z27" s="180" t="s">
        <v>6</v>
      </c>
      <c r="AA27" s="180" t="s">
        <v>6</v>
      </c>
      <c r="AB27" s="180" t="s">
        <v>6</v>
      </c>
      <c r="AC27" s="180" t="s">
        <v>6</v>
      </c>
      <c r="AD27" s="180" t="s">
        <v>6</v>
      </c>
      <c r="AE27" s="180" t="s">
        <v>6</v>
      </c>
      <c r="AF27" s="180" t="s">
        <v>6</v>
      </c>
      <c r="AG27" s="180" t="s">
        <v>6</v>
      </c>
      <c r="AH27" s="180" t="s">
        <v>6</v>
      </c>
      <c r="AI27" s="180">
        <v>21.4</v>
      </c>
      <c r="AJ27" s="180">
        <v>21.4</v>
      </c>
      <c r="AK27" s="180">
        <v>22.6</v>
      </c>
      <c r="AL27" s="180">
        <v>22.6</v>
      </c>
      <c r="AM27" s="180">
        <v>22.6</v>
      </c>
      <c r="AN27" s="180">
        <v>22.7</v>
      </c>
      <c r="AO27" s="180">
        <v>23.3</v>
      </c>
      <c r="AP27" s="180">
        <v>24.3</v>
      </c>
      <c r="AQ27" s="180">
        <v>25.2</v>
      </c>
      <c r="AR27" s="180">
        <v>25.6</v>
      </c>
      <c r="AS27" s="180">
        <v>24.3</v>
      </c>
      <c r="AT27" s="180">
        <v>25</v>
      </c>
      <c r="AU27" s="180">
        <v>25</v>
      </c>
      <c r="AV27" s="180">
        <v>24.7</v>
      </c>
      <c r="AW27" s="180">
        <f>115878/469204*100</f>
        <v>24.696720403065616</v>
      </c>
      <c r="AX27" s="180">
        <f>116556/465112*100</f>
        <v>25.059770549889059</v>
      </c>
      <c r="AY27" s="180" t="s">
        <v>6</v>
      </c>
      <c r="AZ27" s="180" t="s">
        <v>6</v>
      </c>
      <c r="BA27" s="180">
        <f xml:space="preserve"> 128080/496313*100</f>
        <v>25.806295623930865</v>
      </c>
      <c r="BB27" s="180">
        <f>129904/491239*100</f>
        <v>26.444154474705794</v>
      </c>
      <c r="BC27" s="180">
        <f>139512/511594*100</f>
        <v>27.270061806823382</v>
      </c>
      <c r="BD27" s="180">
        <f>144829/526012*100</f>
        <v>27.533402279795897</v>
      </c>
      <c r="BE27" s="180">
        <f>137312/503914*100</f>
        <v>27.249094091452115</v>
      </c>
      <c r="BF27" s="180">
        <f>147642/528612*100</f>
        <v>27.930126444348595</v>
      </c>
      <c r="BG27" s="180">
        <f>145926/521136*100</f>
        <v>28.001519756838906</v>
      </c>
      <c r="BH27" s="180">
        <f xml:space="preserve"> 142739/508203*100</f>
        <v>28.087004602491522</v>
      </c>
      <c r="BI27" s="180">
        <v>27.944405673452138</v>
      </c>
      <c r="BJ27" s="180">
        <v>27.825359352120255</v>
      </c>
      <c r="BK27" s="180">
        <v>28.696995841846718</v>
      </c>
      <c r="BL27" s="180">
        <v>34.178585480492139</v>
      </c>
      <c r="BM27" s="150">
        <v>27.8</v>
      </c>
      <c r="BN27" s="180">
        <v>26.7</v>
      </c>
      <c r="BO27" s="180" t="s">
        <v>75</v>
      </c>
      <c r="BP27" s="3"/>
    </row>
    <row r="28" spans="1:105" s="84" customFormat="1">
      <c r="A28" s="229"/>
      <c r="B28" s="229"/>
      <c r="C28" s="182" t="s">
        <v>13</v>
      </c>
      <c r="D28" s="110" t="s">
        <v>6</v>
      </c>
      <c r="E28" s="110" t="s">
        <v>6</v>
      </c>
      <c r="F28" s="110" t="s">
        <v>6</v>
      </c>
      <c r="G28" s="110" t="s">
        <v>6</v>
      </c>
      <c r="H28" s="110" t="s">
        <v>6</v>
      </c>
      <c r="I28" s="110" t="s">
        <v>6</v>
      </c>
      <c r="J28" s="110" t="s">
        <v>6</v>
      </c>
      <c r="K28" s="110" t="s">
        <v>6</v>
      </c>
      <c r="L28" s="110" t="s">
        <v>6</v>
      </c>
      <c r="M28" s="110" t="s">
        <v>6</v>
      </c>
      <c r="N28" s="110" t="s">
        <v>6</v>
      </c>
      <c r="O28" s="110" t="s">
        <v>6</v>
      </c>
      <c r="P28" s="110" t="s">
        <v>6</v>
      </c>
      <c r="Q28" s="110" t="s">
        <v>6</v>
      </c>
      <c r="R28" s="110" t="s">
        <v>6</v>
      </c>
      <c r="S28" s="110" t="s">
        <v>6</v>
      </c>
      <c r="T28" s="110" t="s">
        <v>6</v>
      </c>
      <c r="U28" s="110" t="s">
        <v>6</v>
      </c>
      <c r="V28" s="110" t="s">
        <v>6</v>
      </c>
      <c r="W28" s="110" t="s">
        <v>6</v>
      </c>
      <c r="X28" s="110" t="s">
        <v>6</v>
      </c>
      <c r="Y28" s="110" t="s">
        <v>6</v>
      </c>
      <c r="Z28" s="110" t="s">
        <v>6</v>
      </c>
      <c r="AA28" s="110" t="s">
        <v>6</v>
      </c>
      <c r="AB28" s="110" t="s">
        <v>6</v>
      </c>
      <c r="AC28" s="110" t="s">
        <v>6</v>
      </c>
      <c r="AD28" s="110" t="s">
        <v>6</v>
      </c>
      <c r="AE28" s="110" t="s">
        <v>6</v>
      </c>
      <c r="AF28" s="110" t="s">
        <v>6</v>
      </c>
      <c r="AG28" s="110" t="s">
        <v>6</v>
      </c>
      <c r="AH28" s="110" t="s">
        <v>6</v>
      </c>
      <c r="AI28" s="110">
        <v>52.3</v>
      </c>
      <c r="AJ28" s="110">
        <v>50.9</v>
      </c>
      <c r="AK28" s="110">
        <v>50.1</v>
      </c>
      <c r="AL28" s="110">
        <v>48.7</v>
      </c>
      <c r="AM28" s="110">
        <v>47.1</v>
      </c>
      <c r="AN28" s="110">
        <v>44</v>
      </c>
      <c r="AO28" s="110">
        <v>44.6</v>
      </c>
      <c r="AP28" s="110">
        <v>47.5</v>
      </c>
      <c r="AQ28" s="110">
        <v>45.1</v>
      </c>
      <c r="AR28" s="110">
        <v>46.3</v>
      </c>
      <c r="AS28" s="110">
        <v>47.2</v>
      </c>
      <c r="AT28" s="110">
        <v>45.9</v>
      </c>
      <c r="AU28" s="110">
        <v>44.6</v>
      </c>
      <c r="AV28" s="110">
        <v>44</v>
      </c>
      <c r="AW28" s="110">
        <f>(85530+53613+28896+15201+8039+4608+2494+2986)/469204*100</f>
        <v>42.916727052625298</v>
      </c>
      <c r="AX28" s="110">
        <f>(82757+51415+27684+14494+7557+4419+2082+2587)/465112*100</f>
        <v>41.494306747622076</v>
      </c>
      <c r="AY28" s="110" t="s">
        <v>6</v>
      </c>
      <c r="AZ28" s="110" t="s">
        <v>6</v>
      </c>
      <c r="BA28" s="110">
        <f xml:space="preserve"> (83749+49082+25938+12947+6373+3346+1789+1901)/496313*100</f>
        <v>37.300050572924746</v>
      </c>
      <c r="BB28" s="110">
        <f>(83178+47630+24971+12384+6245+3108+1612+1801)/491239*100</f>
        <v>36.831155506789976</v>
      </c>
      <c r="BC28" s="110">
        <f>(87834+49044+25416+12281+5941+3015+1447+1570)/511594*100</f>
        <v>36.464071118895063</v>
      </c>
      <c r="BD28" s="110">
        <f>(91856+49187+24682+11570+5631+2708+1388+1374)/526012*100</f>
        <v>35.815912944951826</v>
      </c>
      <c r="BE28" s="110">
        <f>(89686+47215+22758+10705+5097+2476+1215+1238)/503914*100</f>
        <v>35.797775017165627</v>
      </c>
      <c r="BF28" s="110">
        <f>(95876+49908+23237+10623+4824+2255+1092+1089)/528612*100</f>
        <v>35.735851626523804</v>
      </c>
      <c r="BG28" s="110">
        <f>(96597+50568+22645+10024+4454+2025+951+969)/521136*100</f>
        <v>36.119746093150354</v>
      </c>
      <c r="BH28" s="110">
        <f>(96739+50654+22489+9367+4101+1843+843+745)/508203*100</f>
        <v>36.753226564975023</v>
      </c>
      <c r="BI28" s="110">
        <v>37.796671810649023</v>
      </c>
      <c r="BJ28" s="110">
        <v>38.691490103497394</v>
      </c>
      <c r="BK28" s="110">
        <v>38.572661115631092</v>
      </c>
      <c r="BL28" s="110">
        <v>36.152660066568124</v>
      </c>
      <c r="BM28" s="76">
        <v>38.86</v>
      </c>
      <c r="BN28" s="110">
        <v>36.5</v>
      </c>
      <c r="BO28" s="110" t="s">
        <v>75</v>
      </c>
      <c r="BP28" s="3"/>
    </row>
    <row r="29" spans="1:105" s="178" customFormat="1">
      <c r="A29" s="227" t="s">
        <v>34</v>
      </c>
      <c r="B29" s="227"/>
      <c r="C29" s="181" t="s">
        <v>11</v>
      </c>
      <c r="D29" s="76" t="s">
        <v>6</v>
      </c>
      <c r="E29" s="76" t="s">
        <v>6</v>
      </c>
      <c r="F29" s="76" t="s">
        <v>6</v>
      </c>
      <c r="G29" s="76" t="s">
        <v>6</v>
      </c>
      <c r="H29" s="76" t="s">
        <v>6</v>
      </c>
      <c r="I29" s="76" t="s">
        <v>6</v>
      </c>
      <c r="J29" s="76" t="s">
        <v>6</v>
      </c>
      <c r="K29" s="76" t="s">
        <v>6</v>
      </c>
      <c r="L29" s="76" t="s">
        <v>6</v>
      </c>
      <c r="M29" s="76" t="s">
        <v>6</v>
      </c>
      <c r="N29" s="76" t="s">
        <v>6</v>
      </c>
      <c r="O29" s="76" t="s">
        <v>6</v>
      </c>
      <c r="P29" s="76" t="s">
        <v>6</v>
      </c>
      <c r="Q29" s="76" t="s">
        <v>6</v>
      </c>
      <c r="R29" s="76" t="s">
        <v>6</v>
      </c>
      <c r="S29" s="76" t="s">
        <v>6</v>
      </c>
      <c r="T29" s="76" t="s">
        <v>6</v>
      </c>
      <c r="U29" s="76" t="s">
        <v>6</v>
      </c>
      <c r="V29" s="76" t="s">
        <v>6</v>
      </c>
      <c r="W29" s="76" t="s">
        <v>6</v>
      </c>
      <c r="X29" s="76" t="s">
        <v>6</v>
      </c>
      <c r="Y29" s="76" t="s">
        <v>6</v>
      </c>
      <c r="Z29" s="76" t="s">
        <v>6</v>
      </c>
      <c r="AA29" s="76" t="s">
        <v>6</v>
      </c>
      <c r="AB29" s="76" t="s">
        <v>6</v>
      </c>
      <c r="AC29" s="76" t="s">
        <v>6</v>
      </c>
      <c r="AD29" s="76" t="s">
        <v>6</v>
      </c>
      <c r="AE29" s="76">
        <v>25.7</v>
      </c>
      <c r="AF29" s="76" t="s">
        <v>6</v>
      </c>
      <c r="AG29" s="76" t="s">
        <v>6</v>
      </c>
      <c r="AH29" s="76" t="s">
        <v>6</v>
      </c>
      <c r="AI29" s="76">
        <v>28.4</v>
      </c>
      <c r="AJ29" s="76" t="s">
        <v>6</v>
      </c>
      <c r="AK29" s="76" t="s">
        <v>6</v>
      </c>
      <c r="AL29" s="76">
        <v>29.4</v>
      </c>
      <c r="AM29" s="76" t="s">
        <v>6</v>
      </c>
      <c r="AN29" s="76" t="s">
        <v>6</v>
      </c>
      <c r="AO29" s="76">
        <v>33.9</v>
      </c>
      <c r="AP29" s="76" t="s">
        <v>6</v>
      </c>
      <c r="AQ29" s="76" t="s">
        <v>6</v>
      </c>
      <c r="AR29" s="76" t="s">
        <v>6</v>
      </c>
      <c r="AS29" s="76" t="s">
        <v>6</v>
      </c>
      <c r="AT29" s="76">
        <v>32.799999999999997</v>
      </c>
      <c r="AU29" s="76" t="s">
        <v>6</v>
      </c>
      <c r="AV29" s="76" t="s">
        <v>6</v>
      </c>
      <c r="AW29" s="76" t="s">
        <v>6</v>
      </c>
      <c r="AX29" s="76" t="s">
        <v>6</v>
      </c>
      <c r="AY29" s="76">
        <v>36.4</v>
      </c>
      <c r="AZ29" s="76" t="s">
        <v>6</v>
      </c>
      <c r="BA29" s="76" t="s">
        <v>6</v>
      </c>
      <c r="BB29" s="76" t="s">
        <v>6</v>
      </c>
      <c r="BC29" s="76" t="s">
        <v>6</v>
      </c>
      <c r="BD29" s="76">
        <v>38.9</v>
      </c>
      <c r="BE29" s="76" t="s">
        <v>6</v>
      </c>
      <c r="BF29" s="76" t="s">
        <v>6</v>
      </c>
      <c r="BG29" s="76" t="s">
        <v>6</v>
      </c>
      <c r="BH29" s="76" t="s">
        <v>6</v>
      </c>
      <c r="BI29" s="76">
        <v>33</v>
      </c>
      <c r="BJ29" s="76" t="s">
        <v>6</v>
      </c>
      <c r="BK29" s="76" t="s">
        <v>6</v>
      </c>
      <c r="BL29" s="76" t="s">
        <v>6</v>
      </c>
      <c r="BM29" s="76" t="s">
        <v>6</v>
      </c>
      <c r="BN29" s="76" t="s">
        <v>75</v>
      </c>
      <c r="BO29" s="76" t="s">
        <v>75</v>
      </c>
      <c r="BP29" s="3"/>
    </row>
    <row r="30" spans="1:105" s="178" customFormat="1">
      <c r="A30" s="228"/>
      <c r="B30" s="228"/>
      <c r="C30" s="176" t="s">
        <v>12</v>
      </c>
      <c r="D30" s="180" t="s">
        <v>6</v>
      </c>
      <c r="E30" s="180" t="s">
        <v>6</v>
      </c>
      <c r="F30" s="180" t="s">
        <v>6</v>
      </c>
      <c r="G30" s="180" t="s">
        <v>6</v>
      </c>
      <c r="H30" s="180" t="s">
        <v>6</v>
      </c>
      <c r="I30" s="180" t="s">
        <v>6</v>
      </c>
      <c r="J30" s="180" t="s">
        <v>6</v>
      </c>
      <c r="K30" s="180" t="s">
        <v>6</v>
      </c>
      <c r="L30" s="180" t="s">
        <v>6</v>
      </c>
      <c r="M30" s="180" t="s">
        <v>6</v>
      </c>
      <c r="N30" s="180" t="s">
        <v>6</v>
      </c>
      <c r="O30" s="180" t="s">
        <v>6</v>
      </c>
      <c r="P30" s="180" t="s">
        <v>6</v>
      </c>
      <c r="Q30" s="180" t="s">
        <v>6</v>
      </c>
      <c r="R30" s="180" t="s">
        <v>6</v>
      </c>
      <c r="S30" s="180" t="s">
        <v>6</v>
      </c>
      <c r="T30" s="180" t="s">
        <v>6</v>
      </c>
      <c r="U30" s="180" t="s">
        <v>6</v>
      </c>
      <c r="V30" s="180" t="s">
        <v>6</v>
      </c>
      <c r="W30" s="180" t="s">
        <v>6</v>
      </c>
      <c r="X30" s="180" t="s">
        <v>6</v>
      </c>
      <c r="Y30" s="180" t="s">
        <v>6</v>
      </c>
      <c r="Z30" s="180" t="s">
        <v>6</v>
      </c>
      <c r="AA30" s="180" t="s">
        <v>6</v>
      </c>
      <c r="AB30" s="180" t="s">
        <v>6</v>
      </c>
      <c r="AC30" s="180" t="s">
        <v>6</v>
      </c>
      <c r="AD30" s="180" t="s">
        <v>6</v>
      </c>
      <c r="AE30" s="180">
        <v>23.6</v>
      </c>
      <c r="AF30" s="180" t="s">
        <v>6</v>
      </c>
      <c r="AG30" s="180" t="s">
        <v>6</v>
      </c>
      <c r="AH30" s="180" t="s">
        <v>6</v>
      </c>
      <c r="AI30" s="180">
        <v>23.3</v>
      </c>
      <c r="AJ30" s="180" t="s">
        <v>6</v>
      </c>
      <c r="AK30" s="180" t="s">
        <v>6</v>
      </c>
      <c r="AL30" s="180">
        <v>23.3</v>
      </c>
      <c r="AM30" s="180" t="s">
        <v>6</v>
      </c>
      <c r="AN30" s="180" t="s">
        <v>6</v>
      </c>
      <c r="AO30" s="180">
        <v>25</v>
      </c>
      <c r="AP30" s="180" t="s">
        <v>6</v>
      </c>
      <c r="AQ30" s="180" t="s">
        <v>6</v>
      </c>
      <c r="AR30" s="180" t="s">
        <v>6</v>
      </c>
      <c r="AS30" s="180" t="s">
        <v>6</v>
      </c>
      <c r="AT30" s="180">
        <v>29.5</v>
      </c>
      <c r="AU30" s="180" t="s">
        <v>6</v>
      </c>
      <c r="AV30" s="180" t="s">
        <v>6</v>
      </c>
      <c r="AW30" s="180" t="s">
        <v>6</v>
      </c>
      <c r="AX30" s="180" t="s">
        <v>6</v>
      </c>
      <c r="AY30" s="180">
        <v>28.1</v>
      </c>
      <c r="AZ30" s="180" t="s">
        <v>6</v>
      </c>
      <c r="BA30" s="180" t="s">
        <v>6</v>
      </c>
      <c r="BB30" s="180" t="s">
        <v>6</v>
      </c>
      <c r="BC30" s="180" t="s">
        <v>6</v>
      </c>
      <c r="BD30" s="180">
        <v>32.200000000000003</v>
      </c>
      <c r="BE30" s="180" t="s">
        <v>6</v>
      </c>
      <c r="BF30" s="180" t="s">
        <v>6</v>
      </c>
      <c r="BG30" s="180" t="s">
        <v>6</v>
      </c>
      <c r="BH30" s="180" t="s">
        <v>6</v>
      </c>
      <c r="BI30" s="180">
        <v>35</v>
      </c>
      <c r="BJ30" s="180" t="s">
        <v>6</v>
      </c>
      <c r="BK30" s="180" t="s">
        <v>6</v>
      </c>
      <c r="BL30" s="180" t="s">
        <v>6</v>
      </c>
      <c r="BM30" s="180" t="s">
        <v>6</v>
      </c>
      <c r="BN30" s="180" t="s">
        <v>75</v>
      </c>
      <c r="BO30" s="180" t="s">
        <v>75</v>
      </c>
      <c r="BP30" s="3"/>
    </row>
    <row r="31" spans="1:105" s="178" customFormat="1">
      <c r="A31" s="235"/>
      <c r="B31" s="235"/>
      <c r="C31" s="179" t="s">
        <v>13</v>
      </c>
      <c r="D31" s="109" t="s">
        <v>6</v>
      </c>
      <c r="E31" s="109" t="s">
        <v>6</v>
      </c>
      <c r="F31" s="109" t="s">
        <v>6</v>
      </c>
      <c r="G31" s="109" t="s">
        <v>6</v>
      </c>
      <c r="H31" s="109" t="s">
        <v>6</v>
      </c>
      <c r="I31" s="109" t="s">
        <v>6</v>
      </c>
      <c r="J31" s="109" t="s">
        <v>6</v>
      </c>
      <c r="K31" s="109" t="s">
        <v>6</v>
      </c>
      <c r="L31" s="109" t="s">
        <v>6</v>
      </c>
      <c r="M31" s="109" t="s">
        <v>6</v>
      </c>
      <c r="N31" s="109" t="s">
        <v>6</v>
      </c>
      <c r="O31" s="109" t="s">
        <v>6</v>
      </c>
      <c r="P31" s="109" t="s">
        <v>6</v>
      </c>
      <c r="Q31" s="109" t="s">
        <v>6</v>
      </c>
      <c r="R31" s="109" t="s">
        <v>6</v>
      </c>
      <c r="S31" s="109" t="s">
        <v>6</v>
      </c>
      <c r="T31" s="109" t="s">
        <v>6</v>
      </c>
      <c r="U31" s="109" t="s">
        <v>6</v>
      </c>
      <c r="V31" s="109" t="s">
        <v>6</v>
      </c>
      <c r="W31" s="109" t="s">
        <v>6</v>
      </c>
      <c r="X31" s="109" t="s">
        <v>6</v>
      </c>
      <c r="Y31" s="109" t="s">
        <v>6</v>
      </c>
      <c r="Z31" s="109" t="s">
        <v>6</v>
      </c>
      <c r="AA31" s="109" t="s">
        <v>6</v>
      </c>
      <c r="AB31" s="109" t="s">
        <v>6</v>
      </c>
      <c r="AC31" s="109" t="s">
        <v>6</v>
      </c>
      <c r="AD31" s="109" t="s">
        <v>6</v>
      </c>
      <c r="AE31" s="109">
        <v>50.7</v>
      </c>
      <c r="AF31" s="109" t="s">
        <v>6</v>
      </c>
      <c r="AG31" s="109" t="s">
        <v>6</v>
      </c>
      <c r="AH31" s="109" t="s">
        <v>6</v>
      </c>
      <c r="AI31" s="109">
        <v>48.4</v>
      </c>
      <c r="AJ31" s="109" t="s">
        <v>6</v>
      </c>
      <c r="AK31" s="109" t="s">
        <v>6</v>
      </c>
      <c r="AL31" s="109">
        <v>47.2</v>
      </c>
      <c r="AM31" s="109" t="s">
        <v>6</v>
      </c>
      <c r="AN31" s="109" t="s">
        <v>6</v>
      </c>
      <c r="AO31" s="109">
        <v>41.2</v>
      </c>
      <c r="AP31" s="109" t="s">
        <v>6</v>
      </c>
      <c r="AQ31" s="109" t="s">
        <v>6</v>
      </c>
      <c r="AR31" s="109" t="s">
        <v>6</v>
      </c>
      <c r="AS31" s="109" t="s">
        <v>6</v>
      </c>
      <c r="AT31" s="109">
        <v>37.700000000000003</v>
      </c>
      <c r="AU31" s="109" t="s">
        <v>6</v>
      </c>
      <c r="AV31" s="109" t="s">
        <v>6</v>
      </c>
      <c r="AW31" s="109" t="s">
        <v>6</v>
      </c>
      <c r="AX31" s="109" t="s">
        <v>6</v>
      </c>
      <c r="AY31" s="109">
        <v>35.5</v>
      </c>
      <c r="AZ31" s="109" t="s">
        <v>6</v>
      </c>
      <c r="BA31" s="109" t="s">
        <v>6</v>
      </c>
      <c r="BB31" s="109" t="s">
        <v>6</v>
      </c>
      <c r="BC31" s="109" t="s">
        <v>6</v>
      </c>
      <c r="BD31" s="109">
        <v>29</v>
      </c>
      <c r="BE31" s="109" t="s">
        <v>6</v>
      </c>
      <c r="BF31" s="109" t="s">
        <v>6</v>
      </c>
      <c r="BG31" s="109" t="s">
        <v>6</v>
      </c>
      <c r="BH31" s="109" t="s">
        <v>6</v>
      </c>
      <c r="BI31" s="109">
        <v>31.9</v>
      </c>
      <c r="BJ31" s="109" t="s">
        <v>6</v>
      </c>
      <c r="BK31" s="109" t="s">
        <v>6</v>
      </c>
      <c r="BL31" s="109" t="s">
        <v>6</v>
      </c>
      <c r="BM31" s="109" t="s">
        <v>6</v>
      </c>
      <c r="BN31" s="109" t="s">
        <v>75</v>
      </c>
      <c r="BO31" s="109" t="s">
        <v>75</v>
      </c>
      <c r="BP31" s="3"/>
    </row>
    <row r="32" spans="1:105" s="2" customFormat="1">
      <c r="A32" s="177"/>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03"/>
      <c r="BH32" s="103"/>
      <c r="BI32" s="169"/>
      <c r="BJ32" s="169"/>
      <c r="BK32" s="169"/>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row>
    <row r="33" spans="1:106" s="2" customFormat="1">
      <c r="A33" s="177" t="s">
        <v>0</v>
      </c>
      <c r="B33" s="176"/>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03"/>
      <c r="BH33" s="10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row>
    <row r="34" spans="1:106">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69"/>
      <c r="BF34" s="169"/>
      <c r="DA34" s="2"/>
      <c r="DB34" s="1"/>
    </row>
    <row r="35" spans="1:106" s="35" customFormat="1">
      <c r="A35" s="147" t="s">
        <v>93</v>
      </c>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3"/>
      <c r="AE35" s="173"/>
      <c r="AF35" s="173"/>
      <c r="AG35" s="173"/>
      <c r="AH35" s="173"/>
      <c r="AI35" s="173"/>
      <c r="AJ35" s="173"/>
      <c r="AK35" s="173"/>
      <c r="AL35" s="173"/>
      <c r="AM35" s="173"/>
      <c r="AN35" s="173"/>
      <c r="AO35" s="173"/>
      <c r="AP35" s="173"/>
      <c r="AQ35" s="173"/>
      <c r="AR35" s="173"/>
      <c r="AS35" s="172"/>
      <c r="AT35" s="172"/>
      <c r="AU35" s="172"/>
      <c r="AV35" s="172"/>
      <c r="AW35" s="172"/>
      <c r="AX35" s="172"/>
      <c r="AY35" s="172"/>
      <c r="AZ35" s="172"/>
      <c r="BA35" s="172"/>
      <c r="BB35" s="172"/>
      <c r="BC35" s="172"/>
      <c r="BD35" s="172"/>
      <c r="BE35" s="172"/>
      <c r="BF35" s="172"/>
      <c r="BG35" s="172"/>
      <c r="BH35" s="172"/>
      <c r="BI35" s="45"/>
      <c r="BJ35" s="45"/>
      <c r="BK35" s="45"/>
      <c r="BL35" s="45"/>
      <c r="BM35" s="45"/>
      <c r="BN35" s="45"/>
      <c r="BO35" s="45"/>
      <c r="BP35" s="3"/>
      <c r="BQ35" s="45"/>
      <c r="BR35" s="45"/>
      <c r="BS35" s="45"/>
      <c r="BT35" s="45"/>
      <c r="BU35" s="45"/>
      <c r="BV35" s="45"/>
      <c r="BW35" s="45"/>
      <c r="BX35" s="45"/>
      <c r="BY35" s="45"/>
      <c r="BZ35" s="45"/>
      <c r="CA35" s="45"/>
      <c r="CB35" s="45"/>
      <c r="CC35" s="45"/>
      <c r="CD35" s="45"/>
      <c r="CE35" s="45"/>
      <c r="CF35" s="45"/>
      <c r="CG35" s="45"/>
      <c r="CH35" s="45"/>
      <c r="CI35" s="45"/>
      <c r="CJ35" s="45"/>
      <c r="CK35" s="45"/>
      <c r="CL35" s="45"/>
      <c r="CM35" s="45"/>
    </row>
    <row r="36" spans="1:106">
      <c r="A36" s="84" t="s">
        <v>102</v>
      </c>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c r="AG36" s="171"/>
      <c r="AH36" s="171"/>
      <c r="AI36" s="171"/>
      <c r="AJ36" s="171"/>
      <c r="AK36" s="171"/>
      <c r="AL36" s="171"/>
      <c r="AM36" s="171"/>
      <c r="AN36" s="171"/>
      <c r="AO36" s="171"/>
      <c r="AP36" s="171"/>
      <c r="AQ36" s="171"/>
      <c r="AR36" s="170"/>
      <c r="AS36" s="169"/>
      <c r="AT36" s="169"/>
      <c r="CP36" s="2"/>
      <c r="CQ36" s="1"/>
      <c r="CR36" s="1"/>
      <c r="CS36" s="1"/>
      <c r="CT36" s="1"/>
      <c r="CU36" s="1"/>
      <c r="CV36" s="1"/>
      <c r="CW36" s="1"/>
      <c r="CX36" s="1"/>
      <c r="CY36" s="1"/>
      <c r="CZ36" s="1"/>
      <c r="DA36" s="1"/>
      <c r="DB36" s="1"/>
    </row>
    <row r="37" spans="1:106">
      <c r="A37" s="1" t="s">
        <v>108</v>
      </c>
      <c r="AD37" s="103"/>
      <c r="AE37" s="103"/>
      <c r="AF37" s="103"/>
      <c r="AG37" s="103"/>
      <c r="CP37" s="2"/>
      <c r="CQ37" s="1"/>
      <c r="CR37" s="1"/>
      <c r="CS37" s="1"/>
      <c r="CT37" s="1"/>
      <c r="CU37" s="1"/>
      <c r="CV37" s="1"/>
      <c r="CW37" s="1"/>
      <c r="CX37" s="1"/>
      <c r="CY37" s="1"/>
      <c r="CZ37" s="1"/>
      <c r="DA37" s="1"/>
      <c r="DB37" s="1"/>
    </row>
    <row r="38" spans="1:106" s="84" customFormat="1" ht="12.75" customHeight="1">
      <c r="A38" s="84" t="s">
        <v>107</v>
      </c>
      <c r="AB38" s="104"/>
      <c r="AC38" s="104"/>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86"/>
    </row>
    <row r="39" spans="1:106" ht="12.75" customHeight="1">
      <c r="A39" s="84" t="s">
        <v>90</v>
      </c>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D39" s="103"/>
      <c r="AE39" s="103"/>
      <c r="AF39" s="103"/>
      <c r="AG39" s="103"/>
      <c r="CP39" s="2"/>
      <c r="CQ39" s="1"/>
      <c r="CR39" s="1"/>
      <c r="CS39" s="1"/>
      <c r="CT39" s="1"/>
      <c r="CU39" s="1"/>
      <c r="CV39" s="1"/>
      <c r="CW39" s="1"/>
      <c r="CX39" s="1"/>
      <c r="CY39" s="1"/>
      <c r="CZ39" s="1"/>
      <c r="DA39" s="1"/>
      <c r="DB39" s="1"/>
    </row>
    <row r="40" spans="1:106" s="75" customFormat="1" ht="15" customHeight="1">
      <c r="A40" s="84" t="s">
        <v>100</v>
      </c>
      <c r="B40" s="84"/>
      <c r="C40" s="167"/>
      <c r="D40" s="167"/>
      <c r="E40" s="167"/>
      <c r="F40" s="167"/>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P40" s="3"/>
    </row>
    <row r="41" spans="1:106" s="166" customFormat="1">
      <c r="A41" s="84" t="s">
        <v>106</v>
      </c>
      <c r="B41" s="84"/>
      <c r="C41" s="167"/>
      <c r="D41" s="167"/>
      <c r="E41" s="167"/>
      <c r="F41" s="167"/>
      <c r="BP41" s="3"/>
    </row>
    <row r="42" spans="1:106" s="75" customFormat="1">
      <c r="A42" s="84" t="s">
        <v>105</v>
      </c>
      <c r="B42" s="84"/>
      <c r="C42" s="167"/>
      <c r="D42" s="167"/>
      <c r="E42" s="167"/>
      <c r="F42" s="167"/>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P42" s="3"/>
    </row>
    <row r="43" spans="1:106" s="75" customFormat="1">
      <c r="A43" s="84" t="s">
        <v>86</v>
      </c>
      <c r="B43" s="84"/>
      <c r="C43" s="167"/>
      <c r="D43" s="167"/>
      <c r="E43" s="167"/>
      <c r="F43" s="167"/>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P43" s="3"/>
    </row>
    <row r="44" spans="1:106" s="75" customFormat="1">
      <c r="A44" s="22"/>
      <c r="B44" s="84"/>
      <c r="C44" s="167"/>
      <c r="D44" s="167"/>
      <c r="E44" s="167"/>
      <c r="F44" s="167"/>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P44" s="3"/>
    </row>
    <row r="45" spans="1:106" s="75" customFormat="1">
      <c r="A45" s="166"/>
      <c r="B45" s="84"/>
      <c r="C45" s="167"/>
      <c r="D45" s="167"/>
      <c r="E45" s="167"/>
      <c r="F45" s="167"/>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P45" s="3"/>
    </row>
    <row r="46" spans="1:106">
      <c r="A46" s="166"/>
    </row>
  </sheetData>
  <mergeCells count="21">
    <mergeCell ref="A29:A31"/>
    <mergeCell ref="B29:B31"/>
    <mergeCell ref="A14:A16"/>
    <mergeCell ref="B14:B16"/>
    <mergeCell ref="A26:A28"/>
    <mergeCell ref="B26:B28"/>
    <mergeCell ref="A20:A22"/>
    <mergeCell ref="B20:B22"/>
    <mergeCell ref="A23:A25"/>
    <mergeCell ref="B23:B25"/>
    <mergeCell ref="A11:A13"/>
    <mergeCell ref="B11:B13"/>
    <mergeCell ref="A17:A19"/>
    <mergeCell ref="B17:B19"/>
    <mergeCell ref="A1:BF1"/>
    <mergeCell ref="A2:BF2"/>
    <mergeCell ref="B5:B7"/>
    <mergeCell ref="A5:A7"/>
    <mergeCell ref="C3:C4"/>
    <mergeCell ref="A8:A10"/>
    <mergeCell ref="B8:B10"/>
  </mergeCells>
  <pageMargins left="0.70866141732283472" right="0.70866141732283472" top="0.74803149606299213" bottom="0.74803149606299213" header="0.31496062992125984" footer="0.31496062992125984"/>
  <pageSetup paperSize="9" scale="52" fitToHeight="5" orientation="landscape" r:id="rId1"/>
  <headerFooter>
    <oddHeader>&amp;LOECD Family database (http://www.oecd.org/els/family/database.htm)&amp;RUpdated: 18-03-16</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ELS/HD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DB6EE602-41E7-43CA-A7B8-888129597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B11AAF-C51D-42AF-ABC6-D2F814D074E7}">
  <ds:schemaRefs>
    <ds:schemaRef ds:uri="http://schemas.microsoft.com/office/2006/metadata/properties"/>
    <ds:schemaRef ds:uri="http://schemas.microsoft.com/office/infopath/2007/PartnerControls"/>
    <ds:schemaRef ds:uri="http://www.w3.org/XML/1998/namespace"/>
    <ds:schemaRef ds:uri="54c4cd27-f286-408f-9ce0-33c1e0f3ab39"/>
    <ds:schemaRef ds:uri="c9f238dd-bb73-4aef-a7a5-d644ad823e52"/>
    <ds:schemaRef ds:uri="http://schemas.microsoft.com/sharepoint/v4"/>
    <ds:schemaRef ds:uri="http://purl.org/dc/terms/"/>
    <ds:schemaRef ds:uri="http://purl.org/dc/elements/1.1/"/>
    <ds:schemaRef ds:uri="http://schemas.openxmlformats.org/package/2006/metadata/core-properties"/>
    <ds:schemaRef ds:uri="c5805097-db0a-42f9-a837-be9035f1f571"/>
    <ds:schemaRef ds:uri="http://schemas.microsoft.com/office/2006/documentManagement/types"/>
    <ds:schemaRef ds:uri="ca82dde9-3436-4d3d-bddd-d31447390034"/>
    <ds:schemaRef ds:uri="22a5b7d0-1699-458f-b8e2-4d8247229549"/>
    <ds:schemaRef ds:uri="http://purl.org/dc/dcmitype/"/>
  </ds:schemaRefs>
</ds:datastoreItem>
</file>

<file path=customXml/itemProps3.xml><?xml version="1.0" encoding="utf-8"?>
<ds:datastoreItem xmlns:ds="http://schemas.openxmlformats.org/officeDocument/2006/customXml" ds:itemID="{FF49045D-BAB6-4164-AB20-AF40DA58D004}">
  <ds:schemaRefs>
    <ds:schemaRef ds:uri="http://schemas.microsoft.com/sharepoint/v3/contenttype/forms"/>
  </ds:schemaRefs>
</ds:datastoreItem>
</file>

<file path=customXml/itemProps4.xml><?xml version="1.0" encoding="utf-8"?>
<ds:datastoreItem xmlns:ds="http://schemas.openxmlformats.org/officeDocument/2006/customXml" ds:itemID="{B654BCF5-51CF-45E1-BF64-7062D55942A2}">
  <ds:schemaRefs>
    <ds:schemaRef ds:uri="Microsoft.SharePoint.Taxonomy.ContentTypeSync"/>
  </ds:schemaRefs>
</ds:datastoreItem>
</file>

<file path=customXml/itemProps5.xml><?xml version="1.0" encoding="utf-8"?>
<ds:datastoreItem xmlns:ds="http://schemas.openxmlformats.org/officeDocument/2006/customXml" ds:itemID="{E20239A2-C023-4ED3-BC76-BD062B321D1F}">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Chart SF2.1.A</vt:lpstr>
      <vt:lpstr>Chart SF2.1.B</vt:lpstr>
      <vt:lpstr>Chart SF2.1.C</vt:lpstr>
      <vt:lpstr>Chart SF2.1.D</vt:lpstr>
      <vt:lpstr>TotalFertilityRates</vt:lpstr>
      <vt:lpstr>Births-by-Birth-Order</vt:lpstr>
      <vt:lpstr>'Births-by-Birth-Order'!Print_Area</vt:lpstr>
      <vt:lpstr>'Chart SF2.1.A'!Print_Area</vt:lpstr>
      <vt:lpstr>'Chart SF2.1.B'!Print_Area</vt:lpstr>
      <vt:lpstr>'Chart SF2.1.C'!Print_Area</vt:lpstr>
      <vt:lpstr>'Chart SF2.1.D'!Print_Area</vt:lpstr>
      <vt:lpstr>TotalFertilityRates!Print_Area</vt:lpstr>
      <vt:lpstr>'Births-by-Birth-Order'!Print_Titles</vt:lpstr>
      <vt:lpstr>TotalFertilityRates!Print_Titles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OZAKI Takuyo, ELS/SPD</cp:lastModifiedBy>
  <cp:lastPrinted>2019-06-26T11:54:24Z</cp:lastPrinted>
  <dcterms:created xsi:type="dcterms:W3CDTF">2015-04-13T15:17:56Z</dcterms:created>
  <dcterms:modified xsi:type="dcterms:W3CDTF">2025-11-05T09:55:19Z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y fmtid="{D5CDD505-2E9C-101B-9397-08002B2CF9AE}" pid="13" name="MSIP_Label_0e5510b0-e729-4ef0-a3dd-4ba0dfe56c99_Enabled">
    <vt:lpwstr>true</vt:lpwstr>
  </property>
  <property fmtid="{D5CDD505-2E9C-101B-9397-08002B2CF9AE}" pid="14" name="MSIP_Label_0e5510b0-e729-4ef0-a3dd-4ba0dfe56c99_SetDate">
    <vt:lpwstr>2025-05-15T12:25:46Z</vt:lpwstr>
  </property>
  <property fmtid="{D5CDD505-2E9C-101B-9397-08002B2CF9AE}" pid="15" name="MSIP_Label_0e5510b0-e729-4ef0-a3dd-4ba0dfe56c99_Method">
    <vt:lpwstr>Standard</vt:lpwstr>
  </property>
  <property fmtid="{D5CDD505-2E9C-101B-9397-08002B2CF9AE}" pid="16" name="MSIP_Label_0e5510b0-e729-4ef0-a3dd-4ba0dfe56c99_Name">
    <vt:lpwstr>Restricted Use</vt:lpwstr>
  </property>
  <property fmtid="{D5CDD505-2E9C-101B-9397-08002B2CF9AE}" pid="17" name="MSIP_Label_0e5510b0-e729-4ef0-a3dd-4ba0dfe56c99_SiteId">
    <vt:lpwstr>ac41c7d4-1f61-460d-b0f4-fc925a2b471c</vt:lpwstr>
  </property>
  <property fmtid="{D5CDD505-2E9C-101B-9397-08002B2CF9AE}" pid="18" name="MSIP_Label_0e5510b0-e729-4ef0-a3dd-4ba0dfe56c99_ActionId">
    <vt:lpwstr>10a043c4-d264-4694-bd91-75f336ebf4a0</vt:lpwstr>
  </property>
  <property fmtid="{D5CDD505-2E9C-101B-9397-08002B2CF9AE}" pid="19" name="MSIP_Label_0e5510b0-e729-4ef0-a3dd-4ba0dfe56c99_ContentBits">
    <vt:lpwstr>2</vt:lpwstr>
  </property>
</Properties>
</file>